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grundelovama\Desktop\"/>
    </mc:Choice>
  </mc:AlternateContent>
  <bookViews>
    <workbookView xWindow="0" yWindow="0" windowWidth="0" windowHeight="0"/>
  </bookViews>
  <sheets>
    <sheet name="Rekapitulace stavby" sheetId="1" r:id="rId1"/>
    <sheet name="01 - Byt č. 4" sheetId="2" r:id="rId2"/>
    <sheet name="02 - Byt č. 2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Byt č. 4'!$C$138:$K$461</definedName>
    <definedName name="_xlnm.Print_Area" localSheetId="1">'01 - Byt č. 4'!$C$4:$J$76,'01 - Byt č. 4'!$C$82:$J$120,'01 - Byt č. 4'!$C$126:$K$461</definedName>
    <definedName name="_xlnm.Print_Titles" localSheetId="1">'01 - Byt č. 4'!$138:$138</definedName>
    <definedName name="_xlnm._FilterDatabase" localSheetId="2" hidden="1">'02 - Byt č. 2'!$C$135:$K$341</definedName>
    <definedName name="_xlnm.Print_Area" localSheetId="2">'02 - Byt č. 2'!$C$4:$J$76,'02 - Byt č. 2'!$C$82:$J$117,'02 - Byt č. 2'!$C$123:$K$341</definedName>
    <definedName name="_xlnm.Print_Titles" localSheetId="2">'02 - Byt č. 2'!$135:$135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6"/>
  <c r="BH336"/>
  <c r="BG336"/>
  <c r="BE336"/>
  <c r="T336"/>
  <c r="R336"/>
  <c r="P336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20"/>
  <c r="BH320"/>
  <c r="BG320"/>
  <c r="BE320"/>
  <c r="T320"/>
  <c r="R320"/>
  <c r="P320"/>
  <c r="BI317"/>
  <c r="BH317"/>
  <c r="BG317"/>
  <c r="BE317"/>
  <c r="T317"/>
  <c r="R317"/>
  <c r="P317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1"/>
  <c r="BH291"/>
  <c r="BG291"/>
  <c r="BE291"/>
  <c r="T291"/>
  <c r="R291"/>
  <c r="P291"/>
  <c r="BI289"/>
  <c r="BH289"/>
  <c r="BG289"/>
  <c r="BE289"/>
  <c r="T289"/>
  <c r="R289"/>
  <c r="P289"/>
  <c r="BI285"/>
  <c r="BH285"/>
  <c r="BG285"/>
  <c r="BE285"/>
  <c r="T285"/>
  <c r="R285"/>
  <c r="P285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T184"/>
  <c r="R185"/>
  <c r="R184"/>
  <c r="P185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F130"/>
  <c r="E128"/>
  <c r="F89"/>
  <c r="E87"/>
  <c r="J24"/>
  <c r="E24"/>
  <c r="J133"/>
  <c r="J23"/>
  <c r="J21"/>
  <c r="E21"/>
  <c r="J132"/>
  <c r="J20"/>
  <c r="J18"/>
  <c r="E18"/>
  <c r="F133"/>
  <c r="J17"/>
  <c r="J15"/>
  <c r="E15"/>
  <c r="F91"/>
  <c r="J14"/>
  <c r="J12"/>
  <c r="J89"/>
  <c r="E7"/>
  <c r="E85"/>
  <c i="2" r="J37"/>
  <c r="J36"/>
  <c i="1" r="AY95"/>
  <c i="2" r="J35"/>
  <c i="1" r="AX95"/>
  <c i="2"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6"/>
  <c r="BH456"/>
  <c r="BG456"/>
  <c r="BE456"/>
  <c r="T456"/>
  <c r="R456"/>
  <c r="P456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39"/>
  <c r="BH439"/>
  <c r="BG439"/>
  <c r="BE439"/>
  <c r="T439"/>
  <c r="R439"/>
  <c r="P439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1"/>
  <c r="BH411"/>
  <c r="BG411"/>
  <c r="BE411"/>
  <c r="T411"/>
  <c r="R411"/>
  <c r="P411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2"/>
  <c r="BH392"/>
  <c r="BG392"/>
  <c r="BE392"/>
  <c r="T392"/>
  <c r="R392"/>
  <c r="P392"/>
  <c r="BI391"/>
  <c r="BH391"/>
  <c r="BG391"/>
  <c r="BE391"/>
  <c r="T391"/>
  <c r="R391"/>
  <c r="P391"/>
  <c r="BI387"/>
  <c r="BH387"/>
  <c r="BG387"/>
  <c r="BE387"/>
  <c r="T387"/>
  <c r="R387"/>
  <c r="P387"/>
  <c r="BI385"/>
  <c r="BH385"/>
  <c r="BG385"/>
  <c r="BE385"/>
  <c r="T385"/>
  <c r="R385"/>
  <c r="P385"/>
  <c r="BI381"/>
  <c r="BH381"/>
  <c r="BG381"/>
  <c r="BE381"/>
  <c r="T381"/>
  <c r="R381"/>
  <c r="P381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68"/>
  <c r="BH368"/>
  <c r="BG368"/>
  <c r="BE368"/>
  <c r="T368"/>
  <c r="R368"/>
  <c r="P368"/>
  <c r="BI362"/>
  <c r="BH362"/>
  <c r="BG362"/>
  <c r="BE362"/>
  <c r="T362"/>
  <c r="R362"/>
  <c r="P362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3"/>
  <c r="BH333"/>
  <c r="BG333"/>
  <c r="BE333"/>
  <c r="T333"/>
  <c r="R333"/>
  <c r="P333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T225"/>
  <c r="R226"/>
  <c r="R225"/>
  <c r="P226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3"/>
  <c r="BH183"/>
  <c r="BG183"/>
  <c r="BE183"/>
  <c r="T183"/>
  <c r="R183"/>
  <c r="P183"/>
  <c r="BI173"/>
  <c r="BH173"/>
  <c r="BG173"/>
  <c r="BE173"/>
  <c r="T173"/>
  <c r="R173"/>
  <c r="P173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F133"/>
  <c r="E131"/>
  <c r="F89"/>
  <c r="E87"/>
  <c r="J24"/>
  <c r="E24"/>
  <c r="J136"/>
  <c r="J23"/>
  <c r="J21"/>
  <c r="E21"/>
  <c r="J91"/>
  <c r="J20"/>
  <c r="J18"/>
  <c r="E18"/>
  <c r="F136"/>
  <c r="J17"/>
  <c r="J15"/>
  <c r="E15"/>
  <c r="F135"/>
  <c r="J14"/>
  <c r="J12"/>
  <c r="J133"/>
  <c r="E7"/>
  <c r="E129"/>
  <c i="1" r="L90"/>
  <c r="AM90"/>
  <c r="AM89"/>
  <c r="L89"/>
  <c r="AM87"/>
  <c r="L87"/>
  <c r="L85"/>
  <c r="L84"/>
  <c i="3" r="BK341"/>
  <c r="BK340"/>
  <c r="BK325"/>
  <c r="BK323"/>
  <c r="J321"/>
  <c r="J310"/>
  <c r="J309"/>
  <c r="BK308"/>
  <c r="J304"/>
  <c r="BK303"/>
  <c r="BK299"/>
  <c r="BK298"/>
  <c r="J289"/>
  <c r="BK285"/>
  <c r="BK279"/>
  <c r="J276"/>
  <c r="BK275"/>
  <c r="BK271"/>
  <c r="J265"/>
  <c r="J264"/>
  <c r="J263"/>
  <c r="J257"/>
  <c r="J256"/>
  <c r="J255"/>
  <c r="J253"/>
  <c r="BK252"/>
  <c r="J249"/>
  <c r="J243"/>
  <c r="BK240"/>
  <c r="J238"/>
  <c r="J237"/>
  <c r="BK233"/>
  <c r="BK231"/>
  <c r="J224"/>
  <c r="BK221"/>
  <c r="J219"/>
  <c r="J216"/>
  <c r="J215"/>
  <c r="BK213"/>
  <c r="J209"/>
  <c r="BK206"/>
  <c r="J204"/>
  <c r="BK203"/>
  <c r="BK202"/>
  <c r="BK201"/>
  <c r="J195"/>
  <c r="J193"/>
  <c r="J190"/>
  <c r="J189"/>
  <c r="J185"/>
  <c r="BK177"/>
  <c r="J156"/>
  <c r="BK144"/>
  <c r="J142"/>
  <c r="J139"/>
  <c i="2" r="BK461"/>
  <c r="J461"/>
  <c r="BK460"/>
  <c r="J460"/>
  <c r="J456"/>
  <c r="BK455"/>
  <c r="BK451"/>
  <c r="J448"/>
  <c r="J439"/>
  <c r="BK437"/>
  <c r="BK435"/>
  <c r="J435"/>
  <c r="BK434"/>
  <c r="J429"/>
  <c r="J427"/>
  <c r="J425"/>
  <c r="J424"/>
  <c r="J417"/>
  <c r="J416"/>
  <c r="J415"/>
  <c r="BK413"/>
  <c r="J411"/>
  <c r="BK407"/>
  <c r="BK404"/>
  <c r="BK400"/>
  <c r="BK399"/>
  <c r="BK397"/>
  <c r="BK391"/>
  <c r="BK387"/>
  <c r="J375"/>
  <c r="BK373"/>
  <c r="BK357"/>
  <c r="BK356"/>
  <c r="J353"/>
  <c r="J352"/>
  <c r="BK351"/>
  <c r="J349"/>
  <c r="BK348"/>
  <c r="J347"/>
  <c r="BK344"/>
  <c r="J341"/>
  <c r="BK339"/>
  <c r="BK331"/>
  <c r="J330"/>
  <c r="BK329"/>
  <c r="BK328"/>
  <c r="J327"/>
  <c r="BK326"/>
  <c r="J325"/>
  <c r="BK324"/>
  <c r="BK323"/>
  <c r="BK322"/>
  <c r="BK320"/>
  <c r="J312"/>
  <c r="J311"/>
  <c r="J309"/>
  <c r="BK308"/>
  <c r="J307"/>
  <c r="BK300"/>
  <c r="BK299"/>
  <c r="J298"/>
  <c r="BK297"/>
  <c r="BK296"/>
  <c r="BK295"/>
  <c r="J292"/>
  <c r="J290"/>
  <c r="BK289"/>
  <c r="BK288"/>
  <c r="BK287"/>
  <c r="J286"/>
  <c r="J284"/>
  <c r="BK283"/>
  <c r="J282"/>
  <c r="J281"/>
  <c r="J280"/>
  <c r="BK278"/>
  <c r="BK270"/>
  <c r="BK269"/>
  <c r="J268"/>
  <c r="J267"/>
  <c r="J266"/>
  <c r="BK265"/>
  <c r="J264"/>
  <c r="BK263"/>
  <c r="J257"/>
  <c r="BK256"/>
  <c r="BK255"/>
  <c r="BK244"/>
  <c r="BK242"/>
  <c r="BK241"/>
  <c r="J239"/>
  <c r="BK238"/>
  <c r="BK237"/>
  <c r="BK236"/>
  <c r="BK235"/>
  <c r="BK230"/>
  <c r="BK229"/>
  <c r="J221"/>
  <c r="J212"/>
  <c r="J211"/>
  <c r="BK210"/>
  <c r="J208"/>
  <c r="J198"/>
  <c r="J196"/>
  <c r="BK195"/>
  <c r="BK194"/>
  <c r="BK193"/>
  <c r="J189"/>
  <c r="BK188"/>
  <c r="BK186"/>
  <c r="BK183"/>
  <c r="J173"/>
  <c r="BK169"/>
  <c r="J167"/>
  <c r="BK164"/>
  <c r="BK163"/>
  <c r="J152"/>
  <c r="J146"/>
  <c r="BK144"/>
  <c r="J142"/>
  <c i="3" r="J340"/>
  <c r="BK336"/>
  <c r="J317"/>
  <c r="J316"/>
  <c r="BK313"/>
  <c r="J311"/>
  <c r="BK309"/>
  <c r="J308"/>
  <c r="J301"/>
  <c r="J298"/>
  <c r="J295"/>
  <c r="BK291"/>
  <c r="J279"/>
  <c r="J277"/>
  <c r="BK273"/>
  <c r="BK263"/>
  <c r="J262"/>
  <c r="J261"/>
  <c r="BK260"/>
  <c r="J259"/>
  <c r="J258"/>
  <c r="BK255"/>
  <c r="BK253"/>
  <c r="J251"/>
  <c r="BK250"/>
  <c r="BK249"/>
  <c r="J248"/>
  <c r="BK246"/>
  <c r="BK245"/>
  <c r="J242"/>
  <c r="J241"/>
  <c r="J240"/>
  <c r="BK237"/>
  <c r="J236"/>
  <c r="BK234"/>
  <c r="J231"/>
  <c r="BK229"/>
  <c r="J228"/>
  <c r="BK226"/>
  <c r="BK224"/>
  <c r="J222"/>
  <c r="BK219"/>
  <c r="BK218"/>
  <c r="BK210"/>
  <c r="J206"/>
  <c r="J203"/>
  <c r="J202"/>
  <c r="BK200"/>
  <c r="J199"/>
  <c r="BK197"/>
  <c r="J196"/>
  <c r="J194"/>
  <c r="BK192"/>
  <c r="BK191"/>
  <c r="BK190"/>
  <c r="BK185"/>
  <c r="J183"/>
  <c r="BK181"/>
  <c r="BK179"/>
  <c r="BK176"/>
  <c r="J175"/>
  <c r="BK174"/>
  <c r="BK173"/>
  <c r="BK172"/>
  <c r="J171"/>
  <c r="J169"/>
  <c r="BK154"/>
  <c r="J146"/>
  <c r="J144"/>
  <c i="2" r="BK456"/>
  <c r="J455"/>
  <c r="J453"/>
  <c r="J451"/>
  <c r="J449"/>
  <c r="BK448"/>
  <c r="BK439"/>
  <c r="J436"/>
  <c r="BK429"/>
  <c r="BK427"/>
  <c r="BK425"/>
  <c r="J422"/>
  <c r="J418"/>
  <c r="BK417"/>
  <c r="BK416"/>
  <c r="J407"/>
  <c r="BK405"/>
  <c r="J404"/>
  <c r="J397"/>
  <c r="J395"/>
  <c r="J394"/>
  <c r="J392"/>
  <c r="J387"/>
  <c r="J385"/>
  <c r="BK381"/>
  <c r="J377"/>
  <c r="BK375"/>
  <c r="J373"/>
  <c r="BK372"/>
  <c r="J368"/>
  <c r="BK362"/>
  <c r="J357"/>
  <c r="BK355"/>
  <c r="BK353"/>
  <c r="BK352"/>
  <c r="J351"/>
  <c r="BK350"/>
  <c r="J346"/>
  <c r="BK345"/>
  <c r="J343"/>
  <c r="BK342"/>
  <c r="BK341"/>
  <c r="J339"/>
  <c r="J337"/>
  <c r="BK333"/>
  <c r="BK330"/>
  <c r="J322"/>
  <c r="J321"/>
  <c r="J319"/>
  <c r="BK318"/>
  <c r="J317"/>
  <c r="J316"/>
  <c r="BK315"/>
  <c r="BK314"/>
  <c r="BK306"/>
  <c r="J304"/>
  <c r="BK303"/>
  <c r="BK302"/>
  <c r="BK301"/>
  <c r="J299"/>
  <c r="J295"/>
  <c r="BK294"/>
  <c r="BK293"/>
  <c r="BK292"/>
  <c r="J288"/>
  <c r="BK285"/>
  <c r="J283"/>
  <c r="BK282"/>
  <c r="BK280"/>
  <c r="BK279"/>
  <c r="J277"/>
  <c r="J276"/>
  <c r="BK275"/>
  <c r="J274"/>
  <c r="BK273"/>
  <c r="J272"/>
  <c r="J270"/>
  <c r="J269"/>
  <c r="BK266"/>
  <c r="J263"/>
  <c r="J262"/>
  <c r="J261"/>
  <c r="J260"/>
  <c r="J259"/>
  <c r="J258"/>
  <c r="BK257"/>
  <c r="J255"/>
  <c r="BK254"/>
  <c r="J253"/>
  <c r="J252"/>
  <c r="BK251"/>
  <c r="BK250"/>
  <c r="J249"/>
  <c r="J247"/>
  <c r="J246"/>
  <c r="BK245"/>
  <c r="J243"/>
  <c r="J242"/>
  <c r="J241"/>
  <c r="BK240"/>
  <c r="BK239"/>
  <c r="J238"/>
  <c r="J237"/>
  <c r="J236"/>
  <c r="J235"/>
  <c r="BK233"/>
  <c r="BK232"/>
  <c r="BK231"/>
  <c r="J230"/>
  <c r="J229"/>
  <c r="J226"/>
  <c r="BK224"/>
  <c r="BK222"/>
  <c r="J220"/>
  <c r="BK214"/>
  <c r="BK211"/>
  <c r="J209"/>
  <c r="BK208"/>
  <c r="BK203"/>
  <c r="J200"/>
  <c r="BK196"/>
  <c r="BK192"/>
  <c r="J191"/>
  <c r="BK189"/>
  <c r="J188"/>
  <c r="BK187"/>
  <c r="J169"/>
  <c r="BK167"/>
  <c r="J166"/>
  <c r="J163"/>
  <c r="BK161"/>
  <c r="BK153"/>
  <c r="J151"/>
  <c r="J149"/>
  <c r="BK146"/>
  <c r="J144"/>
  <c r="BK142"/>
  <c i="1" r="AS94"/>
  <c i="3" r="J341"/>
  <c r="BK339"/>
  <c r="BK327"/>
  <c r="J323"/>
  <c r="BK321"/>
  <c r="BK320"/>
  <c r="BK316"/>
  <c r="J313"/>
  <c r="BK301"/>
  <c r="BK296"/>
  <c r="BK289"/>
  <c r="J285"/>
  <c r="BK281"/>
  <c r="J281"/>
  <c r="J278"/>
  <c r="J275"/>
  <c r="J273"/>
  <c r="J267"/>
  <c r="BK264"/>
  <c r="BK262"/>
  <c r="BK259"/>
  <c r="BK256"/>
  <c r="BK254"/>
  <c r="BK251"/>
  <c r="J250"/>
  <c r="BK248"/>
  <c r="J246"/>
  <c r="BK243"/>
  <c r="BK242"/>
  <c r="BK238"/>
  <c r="J233"/>
  <c r="J232"/>
  <c r="J230"/>
  <c r="BK227"/>
  <c r="J221"/>
  <c r="BK220"/>
  <c r="BK214"/>
  <c r="J210"/>
  <c r="BK209"/>
  <c r="BK208"/>
  <c r="BK207"/>
  <c r="BK205"/>
  <c r="BK204"/>
  <c r="J200"/>
  <c r="BK199"/>
  <c r="BK198"/>
  <c r="BK196"/>
  <c r="BK189"/>
  <c r="J188"/>
  <c r="J181"/>
  <c r="BK180"/>
  <c r="J179"/>
  <c r="J177"/>
  <c r="J176"/>
  <c r="J173"/>
  <c r="J172"/>
  <c r="BK170"/>
  <c r="BK169"/>
  <c r="BK158"/>
  <c r="J157"/>
  <c r="BK156"/>
  <c r="J154"/>
  <c r="BK145"/>
  <c r="BK142"/>
  <c r="J140"/>
  <c i="2" r="BK459"/>
  <c r="BK453"/>
  <c r="BK449"/>
  <c r="J437"/>
  <c r="BK436"/>
  <c r="J434"/>
  <c r="BK424"/>
  <c r="BK422"/>
  <c r="BK418"/>
  <c r="BK415"/>
  <c r="J413"/>
  <c r="BK411"/>
  <c r="J405"/>
  <c r="J400"/>
  <c r="J399"/>
  <c r="BK395"/>
  <c r="BK394"/>
  <c r="BK392"/>
  <c r="J391"/>
  <c r="BK385"/>
  <c r="J381"/>
  <c r="BK377"/>
  <c r="J372"/>
  <c r="BK368"/>
  <c r="J362"/>
  <c r="J356"/>
  <c r="J355"/>
  <c r="J350"/>
  <c r="BK349"/>
  <c r="J348"/>
  <c r="BK347"/>
  <c r="BK346"/>
  <c r="J345"/>
  <c r="J344"/>
  <c r="BK343"/>
  <c r="J342"/>
  <c r="BK337"/>
  <c r="J333"/>
  <c r="J331"/>
  <c r="J329"/>
  <c r="J328"/>
  <c r="BK327"/>
  <c r="J326"/>
  <c r="BK325"/>
  <c r="J324"/>
  <c r="J323"/>
  <c r="BK321"/>
  <c r="J320"/>
  <c r="BK319"/>
  <c r="J318"/>
  <c r="BK317"/>
  <c r="BK316"/>
  <c r="J315"/>
  <c r="J314"/>
  <c r="BK312"/>
  <c r="BK311"/>
  <c r="BK309"/>
  <c r="J308"/>
  <c r="BK307"/>
  <c r="J306"/>
  <c r="BK304"/>
  <c r="J303"/>
  <c r="J302"/>
  <c r="J301"/>
  <c r="J300"/>
  <c r="BK298"/>
  <c r="J297"/>
  <c r="J296"/>
  <c r="J294"/>
  <c r="J293"/>
  <c r="BK290"/>
  <c r="J289"/>
  <c r="J287"/>
  <c r="BK286"/>
  <c r="J285"/>
  <c r="BK284"/>
  <c r="BK281"/>
  <c r="J279"/>
  <c r="J278"/>
  <c r="BK277"/>
  <c r="BK276"/>
  <c r="J275"/>
  <c r="BK274"/>
  <c r="J273"/>
  <c r="BK272"/>
  <c r="BK268"/>
  <c r="BK267"/>
  <c r="J265"/>
  <c r="BK264"/>
  <c r="BK262"/>
  <c r="BK261"/>
  <c r="BK260"/>
  <c r="BK259"/>
  <c r="BK258"/>
  <c r="J256"/>
  <c r="J254"/>
  <c r="BK253"/>
  <c r="BK252"/>
  <c r="J251"/>
  <c r="J250"/>
  <c r="BK249"/>
  <c r="BK247"/>
  <c r="BK246"/>
  <c r="J245"/>
  <c r="J244"/>
  <c r="BK243"/>
  <c r="J240"/>
  <c r="J233"/>
  <c r="J232"/>
  <c r="J231"/>
  <c r="BK226"/>
  <c r="J224"/>
  <c r="J222"/>
  <c r="BK221"/>
  <c r="BK220"/>
  <c r="J214"/>
  <c r="BK212"/>
  <c r="J210"/>
  <c r="BK209"/>
  <c r="J203"/>
  <c r="BK200"/>
  <c r="BK198"/>
  <c r="J195"/>
  <c r="J194"/>
  <c r="J193"/>
  <c r="J192"/>
  <c r="BK191"/>
  <c r="J187"/>
  <c r="J186"/>
  <c r="J183"/>
  <c r="BK173"/>
  <c r="BK166"/>
  <c r="J164"/>
  <c r="J161"/>
  <c r="J153"/>
  <c r="BK152"/>
  <c r="BK151"/>
  <c r="BK149"/>
  <c i="3" r="J339"/>
  <c r="J336"/>
  <c r="J327"/>
  <c r="J325"/>
  <c r="J320"/>
  <c r="BK317"/>
  <c r="BK311"/>
  <c r="BK310"/>
  <c r="BK304"/>
  <c r="J303"/>
  <c r="J299"/>
  <c r="J296"/>
  <c r="BK295"/>
  <c r="J291"/>
  <c r="BK278"/>
  <c r="BK277"/>
  <c r="BK276"/>
  <c r="J271"/>
  <c r="BK267"/>
  <c r="BK265"/>
  <c r="BK261"/>
  <c r="J260"/>
  <c r="BK258"/>
  <c r="BK257"/>
  <c r="J254"/>
  <c r="J252"/>
  <c r="J245"/>
  <c r="BK241"/>
  <c r="BK236"/>
  <c r="J234"/>
  <c r="BK232"/>
  <c r="BK230"/>
  <c r="J229"/>
  <c r="BK228"/>
  <c r="J227"/>
  <c r="J226"/>
  <c r="BK223"/>
  <c r="J223"/>
  <c r="BK222"/>
  <c r="J220"/>
  <c r="J218"/>
  <c r="BK216"/>
  <c r="BK215"/>
  <c r="J214"/>
  <c r="J213"/>
  <c r="BK211"/>
  <c r="J211"/>
  <c r="J208"/>
  <c r="J207"/>
  <c r="J205"/>
  <c r="J201"/>
  <c r="J198"/>
  <c r="J197"/>
  <c r="BK195"/>
  <c r="BK194"/>
  <c r="BK193"/>
  <c r="J192"/>
  <c r="J191"/>
  <c r="BK188"/>
  <c r="BK183"/>
  <c r="J180"/>
  <c r="BK175"/>
  <c r="J174"/>
  <c r="BK171"/>
  <c r="J170"/>
  <c r="J158"/>
  <c r="BK157"/>
  <c r="BK146"/>
  <c r="J145"/>
  <c r="BK140"/>
  <c r="BK139"/>
  <c i="2" r="J459"/>
  <c l="1" r="T141"/>
  <c r="T148"/>
  <c r="R190"/>
  <c r="T219"/>
  <c r="P228"/>
  <c r="T234"/>
  <c r="T248"/>
  <c r="R271"/>
  <c r="P291"/>
  <c r="T305"/>
  <c r="R332"/>
  <c r="BK354"/>
  <c r="J354"/>
  <c r="J112"/>
  <c r="T354"/>
  <c r="P376"/>
  <c r="P398"/>
  <c r="R414"/>
  <c r="R428"/>
  <c r="R438"/>
  <c r="P458"/>
  <c r="P457"/>
  <c i="3" r="T212"/>
  <c i="2" r="R141"/>
  <c r="R148"/>
  <c r="T190"/>
  <c r="P219"/>
  <c r="BK234"/>
  <c r="J234"/>
  <c r="J105"/>
  <c r="P234"/>
  <c r="P248"/>
  <c r="P271"/>
  <c r="BK291"/>
  <c r="J291"/>
  <c r="J108"/>
  <c r="R291"/>
  <c r="R305"/>
  <c r="T332"/>
  <c r="R338"/>
  <c r="P354"/>
  <c r="R376"/>
  <c r="BK414"/>
  <c r="J414"/>
  <c r="J115"/>
  <c r="BK428"/>
  <c r="J428"/>
  <c r="J116"/>
  <c r="T428"/>
  <c r="T438"/>
  <c r="R458"/>
  <c r="R457"/>
  <c i="3" r="R138"/>
  <c r="P141"/>
  <c r="BK168"/>
  <c r="J168"/>
  <c r="J100"/>
  <c r="T168"/>
  <c r="T235"/>
  <c i="2" r="BK141"/>
  <c r="BK148"/>
  <c r="J148"/>
  <c r="J99"/>
  <c r="P190"/>
  <c r="BK219"/>
  <c r="J219"/>
  <c r="J101"/>
  <c r="BK228"/>
  <c r="J228"/>
  <c r="J104"/>
  <c r="T228"/>
  <c r="BK248"/>
  <c r="J248"/>
  <c r="J106"/>
  <c r="BK271"/>
  <c r="J271"/>
  <c r="J107"/>
  <c r="T291"/>
  <c r="P305"/>
  <c r="BK338"/>
  <c r="J338"/>
  <c r="J111"/>
  <c r="T338"/>
  <c r="R354"/>
  <c r="T376"/>
  <c r="R398"/>
  <c r="P414"/>
  <c r="P428"/>
  <c r="P438"/>
  <c r="BK458"/>
  <c r="J458"/>
  <c r="J119"/>
  <c i="3" r="BK138"/>
  <c r="P138"/>
  <c r="T138"/>
  <c r="R141"/>
  <c r="P168"/>
  <c r="R239"/>
  <c i="2" r="P141"/>
  <c r="P148"/>
  <c r="BK190"/>
  <c r="J190"/>
  <c r="J100"/>
  <c r="R219"/>
  <c r="R228"/>
  <c r="R234"/>
  <c r="R248"/>
  <c r="T271"/>
  <c r="BK305"/>
  <c r="J305"/>
  <c r="J109"/>
  <c r="BK332"/>
  <c r="J332"/>
  <c r="J110"/>
  <c r="P332"/>
  <c r="P338"/>
  <c r="BK376"/>
  <c r="J376"/>
  <c r="J113"/>
  <c r="BK398"/>
  <c r="J398"/>
  <c r="J114"/>
  <c r="T398"/>
  <c r="T414"/>
  <c r="BK438"/>
  <c r="J438"/>
  <c r="J117"/>
  <c r="T458"/>
  <c r="T457"/>
  <c i="3" r="BK141"/>
  <c r="J141"/>
  <c r="J99"/>
  <c r="T141"/>
  <c r="R168"/>
  <c r="BK178"/>
  <c r="J178"/>
  <c r="J101"/>
  <c r="P178"/>
  <c r="R178"/>
  <c r="T178"/>
  <c r="BK187"/>
  <c r="J187"/>
  <c r="J104"/>
  <c r="P187"/>
  <c r="R187"/>
  <c r="T187"/>
  <c r="BK212"/>
  <c r="J212"/>
  <c r="J105"/>
  <c r="P212"/>
  <c r="R212"/>
  <c r="BK217"/>
  <c r="J217"/>
  <c r="J106"/>
  <c r="P217"/>
  <c r="R217"/>
  <c r="T217"/>
  <c r="BK225"/>
  <c r="J225"/>
  <c r="J107"/>
  <c r="P225"/>
  <c r="R225"/>
  <c r="T225"/>
  <c r="BK235"/>
  <c r="J235"/>
  <c r="J108"/>
  <c r="P235"/>
  <c r="R235"/>
  <c r="BK239"/>
  <c r="J239"/>
  <c r="J109"/>
  <c r="P239"/>
  <c r="T239"/>
  <c r="BK266"/>
  <c r="J266"/>
  <c r="J110"/>
  <c r="P266"/>
  <c r="R266"/>
  <c r="T266"/>
  <c r="BK272"/>
  <c r="J272"/>
  <c r="J111"/>
  <c r="P272"/>
  <c r="R272"/>
  <c r="T272"/>
  <c r="BK280"/>
  <c r="J280"/>
  <c r="J112"/>
  <c r="P280"/>
  <c r="R280"/>
  <c r="T280"/>
  <c r="BK302"/>
  <c r="J302"/>
  <c r="J113"/>
  <c r="P302"/>
  <c r="R302"/>
  <c r="T302"/>
  <c r="BK312"/>
  <c r="J312"/>
  <c r="J114"/>
  <c r="P312"/>
  <c r="R312"/>
  <c r="T312"/>
  <c r="BK338"/>
  <c r="J338"/>
  <c r="J116"/>
  <c r="P338"/>
  <c r="P337"/>
  <c r="R338"/>
  <c r="R337"/>
  <c r="T338"/>
  <c r="T337"/>
  <c r="J92"/>
  <c r="F132"/>
  <c r="BF144"/>
  <c r="BF157"/>
  <c r="BF170"/>
  <c r="BF173"/>
  <c r="BF177"/>
  <c r="BF185"/>
  <c r="BF188"/>
  <c r="BF191"/>
  <c r="BF200"/>
  <c r="BF202"/>
  <c r="BF206"/>
  <c r="BF218"/>
  <c r="BF219"/>
  <c r="BF224"/>
  <c r="BF226"/>
  <c r="BF233"/>
  <c r="BF243"/>
  <c r="BF245"/>
  <c r="BF251"/>
  <c r="BF253"/>
  <c r="BF254"/>
  <c r="BF259"/>
  <c r="BF262"/>
  <c r="BF263"/>
  <c r="BF264"/>
  <c r="BF267"/>
  <c r="BF279"/>
  <c r="BF281"/>
  <c r="BF289"/>
  <c r="BF295"/>
  <c r="BF308"/>
  <c r="BF313"/>
  <c r="BF320"/>
  <c i="2" r="F92"/>
  <c r="J92"/>
  <c r="J135"/>
  <c r="BF142"/>
  <c r="BF144"/>
  <c r="BF146"/>
  <c r="BF161"/>
  <c r="BF164"/>
  <c r="BF167"/>
  <c r="BF187"/>
  <c r="BF188"/>
  <c r="BF189"/>
  <c r="BF195"/>
  <c r="BF210"/>
  <c r="BF214"/>
  <c r="BF224"/>
  <c r="BF229"/>
  <c r="BF235"/>
  <c r="BF236"/>
  <c r="BF237"/>
  <c r="BF238"/>
  <c r="BF239"/>
  <c r="BF240"/>
  <c r="BF241"/>
  <c r="BF254"/>
  <c r="BF256"/>
  <c r="BF262"/>
  <c r="BF265"/>
  <c r="BF268"/>
  <c r="BF269"/>
  <c r="BF270"/>
  <c r="BF279"/>
  <c r="BF280"/>
  <c r="BF281"/>
  <c r="BF282"/>
  <c r="BF287"/>
  <c r="BF294"/>
  <c r="BF298"/>
  <c r="BF321"/>
  <c r="BF329"/>
  <c r="BF341"/>
  <c r="BF350"/>
  <c r="BF351"/>
  <c r="BF352"/>
  <c r="BF356"/>
  <c r="BF357"/>
  <c r="BF372"/>
  <c r="BF373"/>
  <c r="BF375"/>
  <c r="BF385"/>
  <c r="BF395"/>
  <c r="BF400"/>
  <c r="BF405"/>
  <c r="BF415"/>
  <c r="BF416"/>
  <c r="BF425"/>
  <c r="BF439"/>
  <c r="BF451"/>
  <c r="BF453"/>
  <c r="BF456"/>
  <c i="3" r="J91"/>
  <c r="E126"/>
  <c r="BF139"/>
  <c r="BF146"/>
  <c r="BF156"/>
  <c r="BF169"/>
  <c r="BF172"/>
  <c r="BF175"/>
  <c r="BF176"/>
  <c r="BF180"/>
  <c r="BF181"/>
  <c r="BF195"/>
  <c r="BF196"/>
  <c r="BF199"/>
  <c r="BF210"/>
  <c r="BF211"/>
  <c r="BF213"/>
  <c r="BF216"/>
  <c r="BF220"/>
  <c r="BF221"/>
  <c r="BF228"/>
  <c r="BF230"/>
  <c r="BF231"/>
  <c r="BF237"/>
  <c r="BF241"/>
  <c r="BF249"/>
  <c r="BF260"/>
  <c r="BF265"/>
  <c r="BF277"/>
  <c r="BF311"/>
  <c r="BF316"/>
  <c r="BF317"/>
  <c r="BF321"/>
  <c r="BF325"/>
  <c r="BF336"/>
  <c r="BF340"/>
  <c r="BF341"/>
  <c i="2" r="E85"/>
  <c r="F91"/>
  <c r="BF169"/>
  <c r="BF173"/>
  <c r="BF183"/>
  <c r="BF192"/>
  <c r="BF193"/>
  <c r="BF194"/>
  <c r="BF196"/>
  <c r="BF203"/>
  <c r="BF209"/>
  <c r="BF211"/>
  <c r="BF220"/>
  <c r="BF243"/>
  <c r="BF247"/>
  <c r="BF255"/>
  <c r="BF263"/>
  <c r="BF264"/>
  <c r="BF266"/>
  <c r="BF267"/>
  <c r="BF277"/>
  <c r="BF283"/>
  <c r="BF284"/>
  <c r="BF285"/>
  <c r="BF286"/>
  <c r="BF288"/>
  <c r="BF289"/>
  <c r="BF290"/>
  <c r="BF295"/>
  <c r="BF296"/>
  <c r="BF297"/>
  <c r="BF299"/>
  <c r="BF304"/>
  <c r="BF307"/>
  <c r="BF308"/>
  <c r="BF309"/>
  <c r="BF311"/>
  <c r="BF319"/>
  <c r="BF322"/>
  <c r="BF323"/>
  <c r="BF324"/>
  <c r="BF325"/>
  <c r="BF326"/>
  <c r="BF327"/>
  <c r="BF328"/>
  <c r="BF330"/>
  <c r="BF331"/>
  <c r="BF339"/>
  <c r="BF343"/>
  <c r="BF346"/>
  <c r="BF347"/>
  <c r="BF348"/>
  <c r="BF353"/>
  <c r="BF355"/>
  <c r="BF387"/>
  <c r="BF399"/>
  <c r="BF407"/>
  <c r="BF411"/>
  <c r="BF427"/>
  <c r="BF429"/>
  <c r="BF437"/>
  <c r="BK225"/>
  <c r="J225"/>
  <c r="J102"/>
  <c i="3" r="J130"/>
  <c r="BF145"/>
  <c r="BF158"/>
  <c r="BF179"/>
  <c r="BF183"/>
  <c r="BF189"/>
  <c r="BF190"/>
  <c r="BF194"/>
  <c r="BF197"/>
  <c r="BF198"/>
  <c r="BF201"/>
  <c r="BF204"/>
  <c r="BF205"/>
  <c r="BF207"/>
  <c r="BF208"/>
  <c r="BF215"/>
  <c r="BF222"/>
  <c r="BF227"/>
  <c r="BF229"/>
  <c r="BF234"/>
  <c r="BF238"/>
  <c r="BF240"/>
  <c r="BF246"/>
  <c r="BF250"/>
  <c r="BF252"/>
  <c r="BF255"/>
  <c r="BF273"/>
  <c r="BF276"/>
  <c r="BF278"/>
  <c r="BF291"/>
  <c r="BF301"/>
  <c r="BF304"/>
  <c r="BF310"/>
  <c r="BF327"/>
  <c r="BF339"/>
  <c i="2" r="J89"/>
  <c r="BF149"/>
  <c r="BF151"/>
  <c r="BF152"/>
  <c r="BF153"/>
  <c r="BF163"/>
  <c r="BF166"/>
  <c r="BF186"/>
  <c r="BF191"/>
  <c r="BF198"/>
  <c r="BF200"/>
  <c r="BF208"/>
  <c r="BF212"/>
  <c r="BF221"/>
  <c r="BF222"/>
  <c r="BF226"/>
  <c r="BF230"/>
  <c r="BF231"/>
  <c r="BF232"/>
  <c r="BF233"/>
  <c r="BF242"/>
  <c r="BF244"/>
  <c r="BF245"/>
  <c r="BF246"/>
  <c r="BF249"/>
  <c r="BF250"/>
  <c r="BF251"/>
  <c r="BF252"/>
  <c r="BF253"/>
  <c r="BF257"/>
  <c r="BF258"/>
  <c r="BF259"/>
  <c r="BF260"/>
  <c r="BF261"/>
  <c r="BF272"/>
  <c r="BF273"/>
  <c r="BF274"/>
  <c r="BF275"/>
  <c r="BF276"/>
  <c r="BF278"/>
  <c r="BF292"/>
  <c r="BF293"/>
  <c r="BF300"/>
  <c r="BF301"/>
  <c r="BF302"/>
  <c r="BF303"/>
  <c r="BF306"/>
  <c r="BF312"/>
  <c r="BF314"/>
  <c r="BF315"/>
  <c r="BF316"/>
  <c r="BF317"/>
  <c r="BF318"/>
  <c r="BF320"/>
  <c r="BF333"/>
  <c r="BF337"/>
  <c r="BF342"/>
  <c r="BF344"/>
  <c r="BF345"/>
  <c r="BF349"/>
  <c r="BF362"/>
  <c r="BF368"/>
  <c r="BF377"/>
  <c r="BF381"/>
  <c r="BF391"/>
  <c r="BF392"/>
  <c r="BF394"/>
  <c r="BF397"/>
  <c r="BF404"/>
  <c r="BF413"/>
  <c r="BF417"/>
  <c r="BF418"/>
  <c r="BF422"/>
  <c r="BF424"/>
  <c r="BF434"/>
  <c r="BF435"/>
  <c r="BF436"/>
  <c r="BF448"/>
  <c r="BF449"/>
  <c r="BF455"/>
  <c r="BF459"/>
  <c r="BF460"/>
  <c r="BF461"/>
  <c i="3" r="F92"/>
  <c r="BF140"/>
  <c r="BF142"/>
  <c r="BF154"/>
  <c r="BF171"/>
  <c r="BF174"/>
  <c r="BF192"/>
  <c r="BF193"/>
  <c r="BF203"/>
  <c r="BF209"/>
  <c r="BF214"/>
  <c r="BF223"/>
  <c r="BF232"/>
  <c r="BF236"/>
  <c r="BF242"/>
  <c r="BF248"/>
  <c r="BF256"/>
  <c r="BF257"/>
  <c r="BF258"/>
  <c r="BF261"/>
  <c r="BF271"/>
  <c r="BF275"/>
  <c r="BF285"/>
  <c r="BF296"/>
  <c r="BF298"/>
  <c r="BF299"/>
  <c r="BF303"/>
  <c r="BF309"/>
  <c r="BF323"/>
  <c r="BK184"/>
  <c r="J184"/>
  <c r="J102"/>
  <c i="2" r="J33"/>
  <c i="1" r="AV95"/>
  <c i="2" r="F37"/>
  <c i="1" r="BD95"/>
  <c i="2" r="F36"/>
  <c i="1" r="BC95"/>
  <c i="3" r="F35"/>
  <c i="1" r="BB96"/>
  <c i="3" r="F37"/>
  <c i="1" r="BD96"/>
  <c i="3" r="J33"/>
  <c i="1" r="AV96"/>
  <c i="3" r="F33"/>
  <c i="1" r="AZ96"/>
  <c i="3" r="F36"/>
  <c i="1" r="BC96"/>
  <c i="2" r="F33"/>
  <c i="1" r="AZ95"/>
  <c i="2" r="F35"/>
  <c i="1" r="BB95"/>
  <c i="3" l="1" r="P186"/>
  <c r="P137"/>
  <c r="P136"/>
  <c i="1" r="AU96"/>
  <c i="3" r="BK137"/>
  <c i="2" r="T227"/>
  <c r="R227"/>
  <c i="3" r="T137"/>
  <c i="2" r="BK140"/>
  <c r="J140"/>
  <c r="J97"/>
  <c i="3" r="R186"/>
  <c i="2" r="P227"/>
  <c r="T140"/>
  <c r="T139"/>
  <c i="3" r="T186"/>
  <c i="2" r="P140"/>
  <c r="P139"/>
  <c i="1" r="AU95"/>
  <c i="3" r="R137"/>
  <c r="R136"/>
  <c i="2" r="R140"/>
  <c r="R139"/>
  <c r="BK457"/>
  <c r="J457"/>
  <c r="J118"/>
  <c r="BK227"/>
  <c r="J227"/>
  <c r="J103"/>
  <c i="3" r="J138"/>
  <c r="J98"/>
  <c i="2" r="J141"/>
  <c r="J98"/>
  <c i="3" r="BK186"/>
  <c r="J186"/>
  <c r="J103"/>
  <c r="BK337"/>
  <c r="J337"/>
  <c r="J115"/>
  <c i="1" r="AZ94"/>
  <c r="W29"/>
  <c i="2" r="F34"/>
  <c i="1" r="BA95"/>
  <c i="2" r="J34"/>
  <c i="1" r="AW95"/>
  <c r="AT95"/>
  <c r="BB94"/>
  <c r="W31"/>
  <c r="BD94"/>
  <c r="W33"/>
  <c r="BC94"/>
  <c r="W32"/>
  <c i="3" r="F34"/>
  <c i="1" r="BA96"/>
  <c i="3" r="J34"/>
  <c i="1" r="AW96"/>
  <c r="AT96"/>
  <c i="3" l="1" r="BK136"/>
  <c r="J136"/>
  <c r="T136"/>
  <c i="2" r="BK139"/>
  <c r="J139"/>
  <c r="J96"/>
  <c i="3" r="J137"/>
  <c r="J97"/>
  <c r="J30"/>
  <c i="1" r="AG96"/>
  <c r="AN96"/>
  <c r="AV94"/>
  <c r="AK29"/>
  <c r="BA94"/>
  <c r="AW94"/>
  <c r="AK30"/>
  <c r="AY94"/>
  <c r="AU94"/>
  <c r="AX94"/>
  <c i="3" l="1" r="J96"/>
  <c r="J39"/>
  <c i="2" r="J30"/>
  <c i="1" r="AG95"/>
  <c r="AN95"/>
  <c r="W30"/>
  <c r="AT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<sst xmlns="http://schemas.openxmlformats.org/spreadsheetml/2006/main">
  <si>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</si>
  <si>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</si>
  <si>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</si>
  <si>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</si>
  <si>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</si>
  <si>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{dce1f505-427a-493e-b5d6-0dc4f9f24a89}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</si>
  <si>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</si>
  <si>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</si>
  <si>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</si>
  <si>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</si>
  <si>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</si>
  <si>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</si>
  <si>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</si>
  <si>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</si>
  <si>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</si>
  <si>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</si>
  <si>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</si>
  <si>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č.2 a 4 v domě Plechanovova 124/8, Ostrava-Hrušov</t>
  </si>
  <si>
    <t>KSO:</t>
  </si>
  <si>
    <t>CC-CZ:</t>
  </si>
  <si>
    <t>Místo:</t>
  </si>
  <si>
    <t xml:space="preserve"> </t>
  </si>
  <si>
    <t>Datum:</t>
  </si>
  <si>
    <t>3.2.2020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</si>
  <si>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</si>
  <si>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</si>
  <si>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</si>
  <si>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</si>
  <si>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</si>
  <si>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</si>
  <si>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</si>
  <si>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</si>
  <si>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</si>
  <si>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</si>
  <si>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</si>
  <si>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</si>
  <si>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</si>
  <si>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</si>
  <si>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</si>
  <si>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</si>
  <si>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</si>
  <si>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</si>
  <si>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</si>
  <si>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</si>
  <si>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</si>
  <si>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</si>
  <si>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</si>
  <si>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</si>
  <si>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</si>
  <si>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</si>
  <si>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</si>
  <si>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</si>
  <si>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</si>
  <si>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</si>
  <si>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</si>
  <si>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</si>
  <si>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</si>
  <si>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</si>
  <si>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</si>
  <si>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</si>
  <si>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</si>
  <si>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</si>
  <si>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</si>
  <si>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</si>
  <si>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</si>
  <si>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</si>
  <si>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</si>
  <si>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</si>
  <si>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</si>
  <si>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</si>
  <si>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</si>
  <si>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</si>
  <si>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</si>
  <si>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</si>
  <si>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</si>
  <si>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</si>
  <si>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</si>
  <si>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</si>
  <si>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</si>
  <si>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č. 4</t>
  </si>
  <si>
    <t>STA</t>
  </si>
  <si>
    <t>1</t>
  </si>
  <si>
    <t>{fb4a0ea2-8238-4588-a1cb-707aa3fc837e}</t>
  </si>
  <si>
    <t>02</t>
  </si>
  <si>
    <t>Byt č. 2</t>
  </si>
  <si>
    <t>{d1369c07-5c0a-4b8c-b777-e1d6dc5f958a}</t>
  </si>
  <si>
    <t>KRYCÍ LIST SOUPISU PRACÍ</t>
  </si>
  <si>
    <t>Objekt:</t>
  </si>
  <si>
    <t>01 - Byt č. 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</si>
  <si>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</si>
  <si>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</si>
  <si>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</si>
  <si>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</si>
  <si>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</si>
  <si>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</si>
  <si>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</si>
  <si>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</si>
  <si>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</si>
  <si>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</si>
  <si>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</si>
  <si>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</si>
  <si>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</si>
  <si>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</si>
  <si>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</si>
  <si>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</si>
  <si>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</si>
  <si>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</si>
  <si>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</si>
  <si>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</si>
  <si>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</si>
  <si>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</si>
  <si>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</si>
  <si>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</si>
  <si>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</si>
  <si>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</si>
  <si>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</si>
  <si>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</si>
  <si>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</si>
  <si>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</si>
  <si>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</si>
  <si>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</si>
  <si>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</si>
  <si>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</si>
  <si>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</si>
  <si>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</si>
  <si>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</si>
  <si>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</si>
  <si>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</si>
  <si>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</si>
  <si>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</si>
  <si>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</si>
  <si>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</si>
  <si>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</si>
  <si>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</si>
  <si>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</si>
  <si>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</si>
  <si>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</si>
  <si>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>Zazdívka otvorů pl do 0,09 m2 ve zdivu nadzákladovém cihlami pálenými tl do 300 mm</t>
  </si>
  <si>
    <t>kus</t>
  </si>
  <si>
    <t>4</t>
  </si>
  <si>
    <t>2</t>
  </si>
  <si>
    <t>-1818668807</t>
  </si>
  <si>
    <t>VV</t>
  </si>
  <si>
    <t>"komínová zděř"2</t>
  </si>
  <si>
    <t>310239211</t>
  </si>
  <si>
    <t>Zazdívka otvorů pl do 4 m2 ve zdivu nadzákladovém cihlami pálenými na MVC</t>
  </si>
  <si>
    <t>m3</t>
  </si>
  <si>
    <t>703994221</t>
  </si>
  <si>
    <t>"dveře ložnice-koupelna"2,0*0,6*0,5</t>
  </si>
  <si>
    <t>346244353</t>
  </si>
  <si>
    <t>Obezdívka koupelnových van ploch rovných tl 75 mm z pórobetonových přesných tvárnic</t>
  </si>
  <si>
    <t>m2</t>
  </si>
  <si>
    <t>-55571935</t>
  </si>
  <si>
    <t>1,85*0,7+0,6*0,7</t>
  </si>
  <si>
    <t>6</t>
  </si>
  <si>
    <t>Úpravy povrchů, podlahy a osazování výplní</t>
  </si>
  <si>
    <t>611131121</t>
  </si>
  <si>
    <t>Penetrační disperzní nátěr vnitřních stropů nanášený ručně</t>
  </si>
  <si>
    <t>620592273</t>
  </si>
  <si>
    <t>75,208*0,3</t>
  </si>
  <si>
    <t>5</t>
  </si>
  <si>
    <t>611135101</t>
  </si>
  <si>
    <t>Hrubá výplň rýh ve stropech maltou jakékoli šířky rýhy</t>
  </si>
  <si>
    <t>-866493577</t>
  </si>
  <si>
    <t>611325121</t>
  </si>
  <si>
    <t>Vápenocementová štuková omítka rýh ve stropech šířky do 150 mm</t>
  </si>
  <si>
    <t>559663546</t>
  </si>
  <si>
    <t>7</t>
  </si>
  <si>
    <t>611325422</t>
  </si>
  <si>
    <t>Oprava vnitřní vápenocementové štukové omítky stropů v rozsahu plochy do 30%</t>
  </si>
  <si>
    <t>-928960218</t>
  </si>
  <si>
    <t>"ložnice"4,85*4,65</t>
  </si>
  <si>
    <t>"ob.pokoj"4,85*4,7</t>
  </si>
  <si>
    <t>"spíž"1,85*1,1</t>
  </si>
  <si>
    <t>"koupelna"1,85*2,5</t>
  </si>
  <si>
    <t>"kuchyň"3,8*4,0</t>
  </si>
  <si>
    <t>"předsíň,WC"2,0*4,0</t>
  </si>
  <si>
    <t>Součet</t>
  </si>
  <si>
    <t>8</t>
  </si>
  <si>
    <t>612131121</t>
  </si>
  <si>
    <t>Penetrační disperzní nátěr vnitřních stěn nanášený ručně</t>
  </si>
  <si>
    <t>-469228084</t>
  </si>
  <si>
    <t>191,36*0,3</t>
  </si>
  <si>
    <t>9</t>
  </si>
  <si>
    <t>612135101</t>
  </si>
  <si>
    <t>Hrubá výplň rýh ve stěnách maltou jakékoli šířky rýhy</t>
  </si>
  <si>
    <t>601751268</t>
  </si>
  <si>
    <t>10</t>
  </si>
  <si>
    <t>612142001</t>
  </si>
  <si>
    <t>Potažení vnitřních stěn sklovláknitým pletivem vtlačeným do tenkovrstvé hmoty</t>
  </si>
  <si>
    <t>-31313443</t>
  </si>
  <si>
    <t>"zazděné dveře"0,6*2,0*2</t>
  </si>
  <si>
    <t>11</t>
  </si>
  <si>
    <t>612325121</t>
  </si>
  <si>
    <t>Vápenocementová štuková omítka rýh ve stěnách šířky do 150 mm</t>
  </si>
  <si>
    <t>-949185585</t>
  </si>
  <si>
    <t>12</t>
  </si>
  <si>
    <t>612325221</t>
  </si>
  <si>
    <t>Vápenocementová štuková omítka malých ploch do 0,09 m2 na stěnách</t>
  </si>
  <si>
    <t>38341145</t>
  </si>
  <si>
    <t>13</t>
  </si>
  <si>
    <t>612325225</t>
  </si>
  <si>
    <t>Vápenocementová štuková omítka malých ploch do 4,0 m2 na stěnách</t>
  </si>
  <si>
    <t>1402221515</t>
  </si>
  <si>
    <t>"zazděné dveře"1</t>
  </si>
  <si>
    <t>"po obkladu v kuchyni"1</t>
  </si>
  <si>
    <t>14</t>
  </si>
  <si>
    <t>612325422</t>
  </si>
  <si>
    <t>Oprava vnitřní vápenocementové štukové omítky stěn v rozsahu plochy do 30%</t>
  </si>
  <si>
    <t>1324667658</t>
  </si>
  <si>
    <t>"ob.pokoj"(4,85+4,7)*2*2,85-0,8*2,-2,0*1,5</t>
  </si>
  <si>
    <t>"ložnice"(4,8+4,65)*2*2,85-0,8*2,0*2-2,0*1,5</t>
  </si>
  <si>
    <t>"chodba"(4,0+2,0)*2*2,85-0,8*2,0*3-0,6*2,0-0,6*1,5</t>
  </si>
  <si>
    <t>"kuchyň"(4,0+3,8)*2*2,85-0,8*2,0-0,6*2,0-2,0*1,5</t>
  </si>
  <si>
    <t>"obklad"-3,9</t>
  </si>
  <si>
    <t>"koupelna"(2,5+1,85)*2*0,85-0,6*1,2</t>
  </si>
  <si>
    <t>"WC"(1,2+0,9)*2*2,85-0,6*2,0-0,6*1,5</t>
  </si>
  <si>
    <t>"spíž"(1,85+1,1)*2*2,85-0,6*2,0-0,6*0,6</t>
  </si>
  <si>
    <t>632451421</t>
  </si>
  <si>
    <t>Doplnění cementového potěru hlazeného pl do 1 m2 tl do 20 mm</t>
  </si>
  <si>
    <t>925054502</t>
  </si>
  <si>
    <t>"po vybourání bet. mazaniny - pokoje"1,0*0,8*2</t>
  </si>
  <si>
    <t>16</t>
  </si>
  <si>
    <t>642944121</t>
  </si>
  <si>
    <t>Osazování ocelových zárubní dodatečné pl do 2,5 m2</t>
  </si>
  <si>
    <t>-1083258853</t>
  </si>
  <si>
    <t>17</t>
  </si>
  <si>
    <t>M</t>
  </si>
  <si>
    <t>55331346</t>
  </si>
  <si>
    <t>zárubeň ocelová pro běžné zdění a pórobeton 100 levá/pravá 600</t>
  </si>
  <si>
    <t>862058860</t>
  </si>
  <si>
    <t>18</t>
  </si>
  <si>
    <t>55331350</t>
  </si>
  <si>
    <t>zárubeň ocelová pro běžné zdění a pórobeton 100 levá/pravá 800</t>
  </si>
  <si>
    <t>174822951</t>
  </si>
  <si>
    <t>19</t>
  </si>
  <si>
    <t>55331386</t>
  </si>
  <si>
    <t>zárubeň ocelová pro běžné zdění a pórobeton 150 levá/pravá 900</t>
  </si>
  <si>
    <t>1701038768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</si>
  <si>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</si>
  <si>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</si>
  <si>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</si>
  <si>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</si>
  <si>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965469507</t>
  </si>
  <si>
    <t>952901111</t>
  </si>
  <si>
    <t>Vyčištění budov bytové a občanské výstavby při výšce podlaží do 4 m</t>
  </si>
  <si>
    <t>-928970538</t>
  </si>
  <si>
    <t>22</t>
  </si>
  <si>
    <t>9529020R</t>
  </si>
  <si>
    <t>Provedení úklidu společných prostor 1x denně</t>
  </si>
  <si>
    <t>den</t>
  </si>
  <si>
    <t>-1170396325</t>
  </si>
  <si>
    <t>23</t>
  </si>
  <si>
    <t>953845217</t>
  </si>
  <si>
    <t>Vyvložkování stávajícího svislého kouřovodu nerezovými vložkami ohebnými D do 130 mm v 3 m</t>
  </si>
  <si>
    <t>soubor</t>
  </si>
  <si>
    <t>1266611583</t>
  </si>
  <si>
    <t>24</t>
  </si>
  <si>
    <t>953845222</t>
  </si>
  <si>
    <t>Příplatek k vyvložkování komínového průduchu nerezovými vložkami ohebnými D do 130 mm ZKD 1m výšky</t>
  </si>
  <si>
    <t>m</t>
  </si>
  <si>
    <t>-1000629718</t>
  </si>
  <si>
    <t>25</t>
  </si>
  <si>
    <t>962031132</t>
  </si>
  <si>
    <t>Bourání příček z cihel pálených na MVC tl do 100 mm</t>
  </si>
  <si>
    <t>591870953</t>
  </si>
  <si>
    <t>"obezdívka vany"1,85*0,6+0,7*0,6</t>
  </si>
  <si>
    <t>26</t>
  </si>
  <si>
    <t>965042121</t>
  </si>
  <si>
    <t>Bourání podkladů pod dlažby nebo mazanin betonových nebo z litého asfaltu tl do 100 mm pl do 1 m2</t>
  </si>
  <si>
    <t>1818951592</t>
  </si>
  <si>
    <t>"pokoj"0,8*1,0*0,1*2</t>
  </si>
  <si>
    <t>27</t>
  </si>
  <si>
    <t>965081213</t>
  </si>
  <si>
    <t>Bourání podlah z dlaždic keramických nebo xylolitových tl do 10 mm plochy přes 1 m2</t>
  </si>
  <si>
    <t>1754504180</t>
  </si>
  <si>
    <t>"kuchyň"2,0*1,0</t>
  </si>
  <si>
    <t>28</t>
  </si>
  <si>
    <t>968072455</t>
  </si>
  <si>
    <t>Vybourání kovových dveřních zárubní pl do 2 m2</t>
  </si>
  <si>
    <t>1506363956</t>
  </si>
  <si>
    <t>0,6*2,0*4</t>
  </si>
  <si>
    <t>0,8*2,0*3</t>
  </si>
  <si>
    <t>0,9*2,0</t>
  </si>
  <si>
    <t>29</t>
  </si>
  <si>
    <t>974031142</t>
  </si>
  <si>
    <t>Vysekání rýh ve zdivu cihelném hl do 70 mm š do 70 mm</t>
  </si>
  <si>
    <t>-91466843</t>
  </si>
  <si>
    <t>30</t>
  </si>
  <si>
    <t>974031145</t>
  </si>
  <si>
    <t>Vysekání rýh ve zdivu cihelném hl do 70 mm š do 200 mm</t>
  </si>
  <si>
    <t>1885641075</t>
  </si>
  <si>
    <t>31</t>
  </si>
  <si>
    <t>974082113</t>
  </si>
  <si>
    <t>Vysekání rýh pro vodiče v omítce MV nebo MVC stěn š do 50 mm</t>
  </si>
  <si>
    <t>1359564658</t>
  </si>
  <si>
    <t>32</t>
  </si>
  <si>
    <t>974082173</t>
  </si>
  <si>
    <t>Vysekání rýh pro vodiče v omítce MV nebo MVC stropů š do 50 mm</t>
  </si>
  <si>
    <t>616886225</t>
  </si>
  <si>
    <t>33</t>
  </si>
  <si>
    <t>978013191</t>
  </si>
  <si>
    <t>Otlučení (osekání) vnitřní vápenné nebo vápenocementové omítky stěn v rozsahu do 100 %</t>
  </si>
  <si>
    <t>-1028189631</t>
  </si>
  <si>
    <t>"koupelna"(1,85+2,5)*2*0,5-0,6*0,5*2</t>
  </si>
  <si>
    <t>34</t>
  </si>
  <si>
    <t>978059541</t>
  </si>
  <si>
    <t>Odsekání a odebrání obkladů stěn z vnitřních obkládaček plochy přes 1 m2</t>
  </si>
  <si>
    <t>516561593</t>
  </si>
  <si>
    <t>"koupelna"(1,85+2,5)*2*1,5-0,6*1,5*2</t>
  </si>
  <si>
    <t>"kuchyň"(0,3+1,85+0,3+2,0+0,8)*0,6</t>
  </si>
  <si>
    <t>(0,8+1,0)*1,0</t>
  </si>
  <si>
    <t>997</t>
  </si>
  <si>
    <t>Přesun sutě</t>
  </si>
  <si>
    <t>35</t>
  </si>
  <si>
    <t>997013211</t>
  </si>
  <si>
    <t>Vnitrostaveništní doprava suti a vybouraných hmot pro budovy v do 6 m ručně</t>
  </si>
  <si>
    <t>t</t>
  </si>
  <si>
    <t>718740538</t>
  </si>
  <si>
    <t>36</t>
  </si>
  <si>
    <t>997013501</t>
  </si>
  <si>
    <t>Odvoz suti a vybouraných hmot na skládku nebo meziskládku do 1 km se složením</t>
  </si>
  <si>
    <t>725229393</t>
  </si>
  <si>
    <t>37</t>
  </si>
  <si>
    <t>997013509</t>
  </si>
  <si>
    <t>Příplatek k odvozu suti a vybouraných hmot na skládku ZKD 1 km přes 1 km</t>
  </si>
  <si>
    <t>-732477846</t>
  </si>
  <si>
    <t>4,617*9 'Přepočtené koeficientem množství</t>
  </si>
  <si>
    <t>38</t>
  </si>
  <si>
    <t>997013631</t>
  </si>
  <si>
    <t>Poplatek za uložení na skládce (skládkovné) stavebního odpadu směsného kód odpadu 17 09 04</t>
  </si>
  <si>
    <t>1453707319</t>
  </si>
  <si>
    <t>998</t>
  </si>
  <si>
    <t>Přesun hmot</t>
  </si>
  <si>
    <t>39</t>
  </si>
  <si>
    <t>998011001</t>
  </si>
  <si>
    <t>Přesun hmot pro budovy zděné v do 6 m</t>
  </si>
  <si>
    <t>-1735144765</t>
  </si>
  <si>
    <t>PSV</t>
  </si>
  <si>
    <t>Práce a dodávky PSV</t>
  </si>
  <si>
    <t>721</t>
  </si>
  <si>
    <t>Zdravotechnika - vnitřní kanalizace</t>
  </si>
  <si>
    <t>40</t>
  </si>
  <si>
    <t>721171912</t>
  </si>
  <si>
    <t>Potrubí z PP propojení potrubí DN 40</t>
  </si>
  <si>
    <t>1690941141</t>
  </si>
  <si>
    <t>41</t>
  </si>
  <si>
    <t>721171913</t>
  </si>
  <si>
    <t>Potrubí z PP propojení potrubí DN 50</t>
  </si>
  <si>
    <t>-1756722061</t>
  </si>
  <si>
    <t>42</t>
  </si>
  <si>
    <t>721171915</t>
  </si>
  <si>
    <t>Potrubí z PP propojení potrubí DN 110</t>
  </si>
  <si>
    <t>-158589660</t>
  </si>
  <si>
    <t>43</t>
  </si>
  <si>
    <t>HZS - ostatní práce inst. neuvedené</t>
  </si>
  <si>
    <t>hod</t>
  </si>
  <si>
    <t>117219429</t>
  </si>
  <si>
    <t>44</t>
  </si>
  <si>
    <t>998721201</t>
  </si>
  <si>
    <t>Přesun hmot procentní pro vnitřní kanalizace v objektech v do 6 m</t>
  </si>
  <si>
    <t>%</t>
  </si>
  <si>
    <t>-1179106600</t>
  </si>
  <si>
    <t>722</t>
  </si>
  <si>
    <t>Zdravotechnika - vnitřní vodovod</t>
  </si>
  <si>
    <t>45</t>
  </si>
  <si>
    <t>722130801</t>
  </si>
  <si>
    <t>Demontáž potrubí ocelové pozinkované závitové do DN 25</t>
  </si>
  <si>
    <t>-1732080434</t>
  </si>
  <si>
    <t>46</t>
  </si>
  <si>
    <t>722131932</t>
  </si>
  <si>
    <t>Potrubí pozinkované závitové propojení potrubí DN 20</t>
  </si>
  <si>
    <t>1081578343</t>
  </si>
  <si>
    <t>47</t>
  </si>
  <si>
    <t>722174002</t>
  </si>
  <si>
    <t>Potrubí vodovodní plastové PPR svar polyfuze PN 16 D 20 x 2,8 mm</t>
  </si>
  <si>
    <t>-157683356</t>
  </si>
  <si>
    <t>48</t>
  </si>
  <si>
    <t>722181211</t>
  </si>
  <si>
    <t>Ochrana vodovodního potrubí přilepenými termoizolačními trubicemi z PE tl do 6 mm DN do 22 mm</t>
  </si>
  <si>
    <t>1176099316</t>
  </si>
  <si>
    <t>49</t>
  </si>
  <si>
    <t>722190401</t>
  </si>
  <si>
    <t>Vyvedení a upevnění výpustku do DN 25</t>
  </si>
  <si>
    <t>-263700034</t>
  </si>
  <si>
    <t>50</t>
  </si>
  <si>
    <t>722190901</t>
  </si>
  <si>
    <t>Uzavření nebo otevření vodovodního potrubí při opravách</t>
  </si>
  <si>
    <t>1641436242</t>
  </si>
  <si>
    <t>51</t>
  </si>
  <si>
    <t>722220111</t>
  </si>
  <si>
    <t>Nástěnka pro výtokový ventil G 1/2 s jedním závitem</t>
  </si>
  <si>
    <t>-1703567136</t>
  </si>
  <si>
    <t>52</t>
  </si>
  <si>
    <t>722220121</t>
  </si>
  <si>
    <t>Nástěnka pro baterii G 1/2 s jedním závitem</t>
  </si>
  <si>
    <t>pár</t>
  </si>
  <si>
    <t>1417825327</t>
  </si>
  <si>
    <t>53</t>
  </si>
  <si>
    <t>722239102</t>
  </si>
  <si>
    <t>Montáž armatur vodovodních se dvěma závity G 3/4</t>
  </si>
  <si>
    <t>656670945</t>
  </si>
  <si>
    <t>54</t>
  </si>
  <si>
    <t>722R</t>
  </si>
  <si>
    <t>kohout kulový R250D-20</t>
  </si>
  <si>
    <t>1925500366</t>
  </si>
  <si>
    <t>55</t>
  </si>
  <si>
    <t>722290226</t>
  </si>
  <si>
    <t>Zkouška těsnosti vodovodního potrubí závitového do DN 50</t>
  </si>
  <si>
    <t>60475439</t>
  </si>
  <si>
    <t>56</t>
  </si>
  <si>
    <t>HZS - ostatní práce neuvedené</t>
  </si>
  <si>
    <t>-1562125533</t>
  </si>
  <si>
    <t>57</t>
  </si>
  <si>
    <t>998722201</t>
  </si>
  <si>
    <t>Přesun hmot procentní pro vnitřní vodovod v objektech v do 6 m</t>
  </si>
  <si>
    <t>491923432</t>
  </si>
  <si>
    <t>723</t>
  </si>
  <si>
    <t>Zdravotechnika - vnitřní plynovod</t>
  </si>
  <si>
    <t>58</t>
  </si>
  <si>
    <t>723120804</t>
  </si>
  <si>
    <t>Demontáž potrubí ocelové závitové svařované do DN 25</t>
  </si>
  <si>
    <t>-369784866</t>
  </si>
  <si>
    <t>59</t>
  </si>
  <si>
    <t>723150366</t>
  </si>
  <si>
    <t>Chránička D 44,5x2,6 mm</t>
  </si>
  <si>
    <t>702467318</t>
  </si>
  <si>
    <t>60</t>
  </si>
  <si>
    <t>723181022</t>
  </si>
  <si>
    <t>Potrubí měděné tvrdé spojované lisováním DN 15 ZTI</t>
  </si>
  <si>
    <t>-778856156</t>
  </si>
  <si>
    <t>61</t>
  </si>
  <si>
    <t>723181023</t>
  </si>
  <si>
    <t>Potrubí měděné tvrdé spojované lisováním DN 20 ZTI</t>
  </si>
  <si>
    <t>667435038</t>
  </si>
  <si>
    <t>62</t>
  </si>
  <si>
    <t>723181024</t>
  </si>
  <si>
    <t>Potrubí měděné tvrdé spojované lisováním DN 25 ZTI</t>
  </si>
  <si>
    <t>-387426594</t>
  </si>
  <si>
    <t>63</t>
  </si>
  <si>
    <t>723190202</t>
  </si>
  <si>
    <t>Přípojka plynovodní ocelová závitová černá bezešvá spojovaná na závit běžná DN 15</t>
  </si>
  <si>
    <t>763929022</t>
  </si>
  <si>
    <t>64</t>
  </si>
  <si>
    <t>723190203</t>
  </si>
  <si>
    <t>Přípojka plynovodní ocelová závitová černá bezešvá spojovaná na závit běžná DN 20</t>
  </si>
  <si>
    <t>-1175774532</t>
  </si>
  <si>
    <t>65</t>
  </si>
  <si>
    <t>723190251</t>
  </si>
  <si>
    <t>Výpustky plynovodní vedení a upevnění DN 15</t>
  </si>
  <si>
    <t>-1219261721</t>
  </si>
  <si>
    <t>66</t>
  </si>
  <si>
    <t>723190252</t>
  </si>
  <si>
    <t>Výpustky plynovodní vedení a upevnění DN 20</t>
  </si>
  <si>
    <t>-1319588813</t>
  </si>
  <si>
    <t>67</t>
  </si>
  <si>
    <t>723190901</t>
  </si>
  <si>
    <t>Uzavření,otevření plynovodního potrubí při opravě</t>
  </si>
  <si>
    <t>-492956082</t>
  </si>
  <si>
    <t>68</t>
  </si>
  <si>
    <t>723190907</t>
  </si>
  <si>
    <t>Odvzdušnění nebo napuštění plynovodního potrubí</t>
  </si>
  <si>
    <t>-608815812</t>
  </si>
  <si>
    <t>69</t>
  </si>
  <si>
    <t>723190909</t>
  </si>
  <si>
    <t>Zkouška těsnosti potrubí plynovodního</t>
  </si>
  <si>
    <t>-712233187</t>
  </si>
  <si>
    <t>70</t>
  </si>
  <si>
    <t>723221302</t>
  </si>
  <si>
    <t>Ventil vzorkovací rohový G 1/2 PN 5 s vnějším závitem</t>
  </si>
  <si>
    <t>1334682841</t>
  </si>
  <si>
    <t>71</t>
  </si>
  <si>
    <t>723239101</t>
  </si>
  <si>
    <t>Montáž armatur plynovodních se dvěma závity G 1/2 ostatní typ</t>
  </si>
  <si>
    <t>680790402</t>
  </si>
  <si>
    <t>72</t>
  </si>
  <si>
    <t>kulový kohout DN15 - s integrovanou protipožární a nadprůtokovou pojistkou</t>
  </si>
  <si>
    <t>1990320419</t>
  </si>
  <si>
    <t>73</t>
  </si>
  <si>
    <t>72323910R</t>
  </si>
  <si>
    <t>Montáž armatur plynovodních se dvěma závity G 3/4 ostatní typ vč. kulového kohoutu</t>
  </si>
  <si>
    <t>-1885662219</t>
  </si>
  <si>
    <t>74</t>
  </si>
  <si>
    <t>7232391R</t>
  </si>
  <si>
    <t>Montáž armatur plynovodních se dvěma závity G 1/2 ostatní typ vč. kulového kohoutu</t>
  </si>
  <si>
    <t>390158216</t>
  </si>
  <si>
    <t>75</t>
  </si>
  <si>
    <t>725610810</t>
  </si>
  <si>
    <t>Demontáž sporáků plynových</t>
  </si>
  <si>
    <t>-239533735</t>
  </si>
  <si>
    <t>76</t>
  </si>
  <si>
    <t>725610902</t>
  </si>
  <si>
    <t>Výměna plynových sporáků s úpravou instalace</t>
  </si>
  <si>
    <t>-172111888</t>
  </si>
  <si>
    <t>77</t>
  </si>
  <si>
    <t>54111971</t>
  </si>
  <si>
    <t>sporák plynový</t>
  </si>
  <si>
    <t>1529633631</t>
  </si>
  <si>
    <t>78</t>
  </si>
  <si>
    <t>ohebná plynová hadice ke sporáku - 1m</t>
  </si>
  <si>
    <t>1594498570</t>
  </si>
  <si>
    <t>79</t>
  </si>
  <si>
    <t>998723201</t>
  </si>
  <si>
    <t>Přesun hmot procentní pro vnitřní plynovod v objektech v do 6 m</t>
  </si>
  <si>
    <t>-673655529</t>
  </si>
  <si>
    <t>725</t>
  </si>
  <si>
    <t>Zdravotechnika - zařizovací předměty</t>
  </si>
  <si>
    <t>80</t>
  </si>
  <si>
    <t>725111132</t>
  </si>
  <si>
    <t>Splachovač nádržkový plastový nízkopoložený nebo vysokopoložený</t>
  </si>
  <si>
    <t>1551776426</t>
  </si>
  <si>
    <t>81</t>
  </si>
  <si>
    <t>725112001</t>
  </si>
  <si>
    <t>Klozet keramický standardní samostatně stojící s hlubokým splachováním odpad vodorovný</t>
  </si>
  <si>
    <t>-235546121</t>
  </si>
  <si>
    <t>82</t>
  </si>
  <si>
    <t>725210821</t>
  </si>
  <si>
    <t>Demontáž umyvadel bez výtokových armatur</t>
  </si>
  <si>
    <t>-1653308776</t>
  </si>
  <si>
    <t>83</t>
  </si>
  <si>
    <t>725211603</t>
  </si>
  <si>
    <t>Umyvadlo keramické bílé šířky 600 mm bez krytu na sifon připevněné na stěnu šrouby</t>
  </si>
  <si>
    <t>845037465</t>
  </si>
  <si>
    <t>84</t>
  </si>
  <si>
    <t>725220842</t>
  </si>
  <si>
    <t>Demontáž van ocelových volně stojících</t>
  </si>
  <si>
    <t>-300775825</t>
  </si>
  <si>
    <t>85</t>
  </si>
  <si>
    <t>725222116</t>
  </si>
  <si>
    <t>Vana bez armatur výtokových akrylátová se zápachovou uzávěrkou 1700x700 mm</t>
  </si>
  <si>
    <t>1523266896</t>
  </si>
  <si>
    <t>86</t>
  </si>
  <si>
    <t>725819201</t>
  </si>
  <si>
    <t>Montáž ventilů nástěnných G 1/2</t>
  </si>
  <si>
    <t>1813014717</t>
  </si>
  <si>
    <t>87</t>
  </si>
  <si>
    <t>RAF.RI10794</t>
  </si>
  <si>
    <t>ventil pračkový RIO 10794 3/4"</t>
  </si>
  <si>
    <t>1110484384</t>
  </si>
  <si>
    <t>88</t>
  </si>
  <si>
    <t>725819401</t>
  </si>
  <si>
    <t>Montáž ventilů rohových G 1/2 s připojovací trubičkou</t>
  </si>
  <si>
    <t>-1068340048</t>
  </si>
  <si>
    <t>89</t>
  </si>
  <si>
    <t>NVS.CF300315</t>
  </si>
  <si>
    <t xml:space="preserve">rohový ventil  1/2"X 1/2"</t>
  </si>
  <si>
    <t>1607393145</t>
  </si>
  <si>
    <t>90</t>
  </si>
  <si>
    <t>725820801</t>
  </si>
  <si>
    <t>Demontáž baterie nástěnné do G 3 / 4</t>
  </si>
  <si>
    <t>356541185</t>
  </si>
  <si>
    <t>91</t>
  </si>
  <si>
    <t>725821325</t>
  </si>
  <si>
    <t>Baterie dřezová stojánková páková s otáčivým kulatým ústím a délkou ramínka 220 mm</t>
  </si>
  <si>
    <t>1228243570</t>
  </si>
  <si>
    <t>92</t>
  </si>
  <si>
    <t>725822611</t>
  </si>
  <si>
    <t>Baterie umyvadlová stojánková páková bez výpusti</t>
  </si>
  <si>
    <t>-707781097</t>
  </si>
  <si>
    <t>93</t>
  </si>
  <si>
    <t>725841312</t>
  </si>
  <si>
    <t>Baterie sprchová nástěnná páková</t>
  </si>
  <si>
    <t>154777709</t>
  </si>
  <si>
    <t>94</t>
  </si>
  <si>
    <t>725860811</t>
  </si>
  <si>
    <t>Demontáž uzávěrů zápachu jednoduchých</t>
  </si>
  <si>
    <t>-1953388605</t>
  </si>
  <si>
    <t>95</t>
  </si>
  <si>
    <t>725861101</t>
  </si>
  <si>
    <t>Zápachová uzávěrka pro umyvadla DN 32</t>
  </si>
  <si>
    <t>-1051882137</t>
  </si>
  <si>
    <t>96</t>
  </si>
  <si>
    <t>725862103</t>
  </si>
  <si>
    <t>Zápachová uzávěrka pro dřezy DN 40/50</t>
  </si>
  <si>
    <t>-1800070184</t>
  </si>
  <si>
    <t>97</t>
  </si>
  <si>
    <t>725980123</t>
  </si>
  <si>
    <t>Dvířka 30/30</t>
  </si>
  <si>
    <t>1491007161</t>
  </si>
  <si>
    <t>98</t>
  </si>
  <si>
    <t>998725201</t>
  </si>
  <si>
    <t>Přesun hmot procentní pro zařizovací předměty v objektech v do 6 m</t>
  </si>
  <si>
    <t>-1163757100</t>
  </si>
  <si>
    <t>731</t>
  </si>
  <si>
    <t>Ústřední vytápění - kotelny</t>
  </si>
  <si>
    <t>99</t>
  </si>
  <si>
    <t>731200823</t>
  </si>
  <si>
    <t>Demontáž kotle ocelového na plynná nebo kapalná paliva výkon do 25 kW</t>
  </si>
  <si>
    <t>-1486210422</t>
  </si>
  <si>
    <t>100</t>
  </si>
  <si>
    <t>731244493</t>
  </si>
  <si>
    <t>Montáž kotle ocelového závěsného na plyn kondenzačního o výkonu do 28 kW</t>
  </si>
  <si>
    <t>-1456090914</t>
  </si>
  <si>
    <t>101</t>
  </si>
  <si>
    <t>K01</t>
  </si>
  <si>
    <t>plynový kotel kondenzační -3,3-25,2 kW, průtokový ohřev TUV (expanze, PV, čerpadlo)</t>
  </si>
  <si>
    <t>229455108</t>
  </si>
  <si>
    <t>102</t>
  </si>
  <si>
    <t>K02</t>
  </si>
  <si>
    <t>manuální termostat pro základní regulaci teploty vč. kabeláže</t>
  </si>
  <si>
    <t>-1298385591</t>
  </si>
  <si>
    <t>103</t>
  </si>
  <si>
    <t>K03</t>
  </si>
  <si>
    <t>základní sada odkouřen ípro koncentrický odvod spalin a přívod vzduchu z šachty DN80/125</t>
  </si>
  <si>
    <t>-1038281646</t>
  </si>
  <si>
    <t>104</t>
  </si>
  <si>
    <t>K04</t>
  </si>
  <si>
    <t>koleno 87° DN80/125</t>
  </si>
  <si>
    <t>480927565</t>
  </si>
  <si>
    <t>105</t>
  </si>
  <si>
    <t>K05</t>
  </si>
  <si>
    <t>koaxiální potrubí DN 80/125</t>
  </si>
  <si>
    <t>-1093383446</t>
  </si>
  <si>
    <t>106</t>
  </si>
  <si>
    <t>K06</t>
  </si>
  <si>
    <t>odvod kondenzátu</t>
  </si>
  <si>
    <t>-9655703</t>
  </si>
  <si>
    <t>107</t>
  </si>
  <si>
    <t>K07</t>
  </si>
  <si>
    <t>dopojení TUV na stávající rozvody PPR20 vč.IZ vzdálenost dopojení cca 1m</t>
  </si>
  <si>
    <t>-1992348313</t>
  </si>
  <si>
    <t>108</t>
  </si>
  <si>
    <t>K HZS</t>
  </si>
  <si>
    <t>Revize plynu, servisní uvedení kotle do provozu</t>
  </si>
  <si>
    <t>kpl</t>
  </si>
  <si>
    <t>1670548572</t>
  </si>
  <si>
    <t>109</t>
  </si>
  <si>
    <t>K HZS1</t>
  </si>
  <si>
    <t>Revize komínových průduchů</t>
  </si>
  <si>
    <t>1225128538</t>
  </si>
  <si>
    <t>110</t>
  </si>
  <si>
    <t>K HZS2</t>
  </si>
  <si>
    <t>Stavební práce pro plyn (sekání, prostupy, odvoz suti, atd...)</t>
  </si>
  <si>
    <t>89219514</t>
  </si>
  <si>
    <t>111</t>
  </si>
  <si>
    <t>998731201</t>
  </si>
  <si>
    <t>Přesun hmot procentní pro kotelny v objektech v do 6 m</t>
  </si>
  <si>
    <t>1585268996</t>
  </si>
  <si>
    <t>741</t>
  </si>
  <si>
    <t>Elektroinstalace - silnoproud</t>
  </si>
  <si>
    <t>112</t>
  </si>
  <si>
    <t>741112061</t>
  </si>
  <si>
    <t>Montáž krabice přístrojová zapuštěná plastová kruhová</t>
  </si>
  <si>
    <t>-1325893439</t>
  </si>
  <si>
    <t>113</t>
  </si>
  <si>
    <t>34572</t>
  </si>
  <si>
    <t>krabice univerzální rozvodná KU 68 s víčkem</t>
  </si>
  <si>
    <t>1202385562</t>
  </si>
  <si>
    <t>114</t>
  </si>
  <si>
    <t>741122015</t>
  </si>
  <si>
    <t>Montáž kabel Cu bez ukončení uložený pod omítku plný kulatý 3x1,5 mm2 (CYKY)</t>
  </si>
  <si>
    <t>-1903021140</t>
  </si>
  <si>
    <t>115</t>
  </si>
  <si>
    <t>34111030</t>
  </si>
  <si>
    <t>kabel silový s Cu jádrem 1kV 3x1,5mm2</t>
  </si>
  <si>
    <t>-1017239942</t>
  </si>
  <si>
    <t>120*1,1 'Přepočtené koeficientem množství</t>
  </si>
  <si>
    <t>116</t>
  </si>
  <si>
    <t>741122016</t>
  </si>
  <si>
    <t>Montáž kabel Cu bez ukončení uložený pod omítku plný kulatý 3x2,5 až 6 mm2 (CYKY)</t>
  </si>
  <si>
    <t>-1722931991</t>
  </si>
  <si>
    <t>117</t>
  </si>
  <si>
    <t>34111036</t>
  </si>
  <si>
    <t>kabel silový s Cu jádrem 1kV 3x2,5mm2</t>
  </si>
  <si>
    <t>1872992715</t>
  </si>
  <si>
    <t>150*1,1 'Přepočtené koeficientem množství</t>
  </si>
  <si>
    <t>118</t>
  </si>
  <si>
    <t>74121R</t>
  </si>
  <si>
    <t>D+M bytová rozvodnice</t>
  </si>
  <si>
    <t>1850609644</t>
  </si>
  <si>
    <t>119</t>
  </si>
  <si>
    <t>741310001</t>
  </si>
  <si>
    <t>Montáž vypínač nástěnný 1-jednopólový prostředí normální</t>
  </si>
  <si>
    <t>1444852775</t>
  </si>
  <si>
    <t>120</t>
  </si>
  <si>
    <t>34535512</t>
  </si>
  <si>
    <t>spínač jednopólový 10A bílý</t>
  </si>
  <si>
    <t>-524058177</t>
  </si>
  <si>
    <t>121</t>
  </si>
  <si>
    <t>741310003</t>
  </si>
  <si>
    <t>Montáž vypínač nástěnný 2-dvoupólový prostředí normální</t>
  </si>
  <si>
    <t>1825418539</t>
  </si>
  <si>
    <t>122</t>
  </si>
  <si>
    <t>34535552</t>
  </si>
  <si>
    <t>přepínač střídavý řazení 6 10A 3553-01289 bílý</t>
  </si>
  <si>
    <t>1422620254</t>
  </si>
  <si>
    <t>123</t>
  </si>
  <si>
    <t>741313003</t>
  </si>
  <si>
    <t>Montáž zásuvka (polo)zapuštěná bezšroubové připojení 2x(2P+PE) dvojnásobná</t>
  </si>
  <si>
    <t>882196843</t>
  </si>
  <si>
    <t>124</t>
  </si>
  <si>
    <t>345R</t>
  </si>
  <si>
    <t>zásuvka 2násobná 16A Classic - bílá</t>
  </si>
  <si>
    <t>1127340365</t>
  </si>
  <si>
    <t>125</t>
  </si>
  <si>
    <t>741320105</t>
  </si>
  <si>
    <t>Montáž jistič jednopólový nn do 25 A ve skříni</t>
  </si>
  <si>
    <t>102052236</t>
  </si>
  <si>
    <t>126</t>
  </si>
  <si>
    <t>35822109</t>
  </si>
  <si>
    <t>jistič 1pólový-charakteristika B 10A</t>
  </si>
  <si>
    <t>647986638</t>
  </si>
  <si>
    <t>127</t>
  </si>
  <si>
    <t>35822111</t>
  </si>
  <si>
    <t>jistič 1pólový-charakteristika B 16A</t>
  </si>
  <si>
    <t>1266353578</t>
  </si>
  <si>
    <t>128</t>
  </si>
  <si>
    <t>741321003</t>
  </si>
  <si>
    <t>Montáž proudových chráničů dvoupólových nn do 25 A ve skříni</t>
  </si>
  <si>
    <t>-1499023071</t>
  </si>
  <si>
    <t>129</t>
  </si>
  <si>
    <t>358R</t>
  </si>
  <si>
    <t>chránič proudový OFE-25-2-030AC</t>
  </si>
  <si>
    <t>-1795022765</t>
  </si>
  <si>
    <t>130</t>
  </si>
  <si>
    <t>741370002</t>
  </si>
  <si>
    <t>Montáž svítidlo žárovkové bytové stropní přisazené 1 zdroj se sklem</t>
  </si>
  <si>
    <t>-2047590557</t>
  </si>
  <si>
    <t>131</t>
  </si>
  <si>
    <t>3482</t>
  </si>
  <si>
    <t>svítidlo bytové žárovkové (koupelna, WC, chodba)</t>
  </si>
  <si>
    <t>-1696833243</t>
  </si>
  <si>
    <t>132</t>
  </si>
  <si>
    <t>7419500</t>
  </si>
  <si>
    <t>Demontáž původní elektroinstalace vč. odvozu a likvidace (zásuvky. vypínače, lišty atd...)</t>
  </si>
  <si>
    <t>-762597645</t>
  </si>
  <si>
    <t>133</t>
  </si>
  <si>
    <t>7411R</t>
  </si>
  <si>
    <t>Revize elektroinstalace a odběrného místa pro připojení elektroměru</t>
  </si>
  <si>
    <t>-853855445</t>
  </si>
  <si>
    <t>134</t>
  </si>
  <si>
    <t>HZS</t>
  </si>
  <si>
    <t>HZS ostatní práce neuvedené - elektro</t>
  </si>
  <si>
    <t>-2005210969</t>
  </si>
  <si>
    <t>135</t>
  </si>
  <si>
    <t>998741201</t>
  </si>
  <si>
    <t>Přesun hmot procentní pro silnoproud v objektech v do 6 m</t>
  </si>
  <si>
    <t>956387992</t>
  </si>
  <si>
    <t>762</t>
  </si>
  <si>
    <t>Konstrukce tesařské</t>
  </si>
  <si>
    <t>136</t>
  </si>
  <si>
    <t>762511282</t>
  </si>
  <si>
    <t>Podlahové kce podkladové dvouvrstvé z desek OSB tl 2x12 mm broušených na pero a drážku lepených</t>
  </si>
  <si>
    <t>423092590</t>
  </si>
  <si>
    <t>137</t>
  </si>
  <si>
    <t>998762201</t>
  </si>
  <si>
    <t>Přesun hmot procentní pro kce tesařské v objektech v do 6 m</t>
  </si>
  <si>
    <t>501713302</t>
  </si>
  <si>
    <t>766</t>
  </si>
  <si>
    <t>Konstrukce truhlářské</t>
  </si>
  <si>
    <t>138</t>
  </si>
  <si>
    <t>766411R</t>
  </si>
  <si>
    <t>Demontáž ostatních truhlařských výrobků vč. likvidace odpadu</t>
  </si>
  <si>
    <t>-1496010411</t>
  </si>
  <si>
    <t>"linka,garnýže regály, police"1</t>
  </si>
  <si>
    <t>139</t>
  </si>
  <si>
    <t>766660001</t>
  </si>
  <si>
    <t>Montáž dveřních křídel otvíravých jednokřídlových š do 0,8 m do ocelové zárubně</t>
  </si>
  <si>
    <t>1129060062</t>
  </si>
  <si>
    <t>140</t>
  </si>
  <si>
    <t>MSN.0012R</t>
  </si>
  <si>
    <t>dveře interiérové jednokřídlé plné, voština, hladké bílé, 60x197 vč. kování</t>
  </si>
  <si>
    <t>1467728306</t>
  </si>
  <si>
    <t>141</t>
  </si>
  <si>
    <t>MSN.001R</t>
  </si>
  <si>
    <t>dveře interiérové jednokřídlé zasklené 2/3, voština, hladké bílé, 80x197 vč. kování</t>
  </si>
  <si>
    <t>259924490</t>
  </si>
  <si>
    <t>142</t>
  </si>
  <si>
    <t>766660022</t>
  </si>
  <si>
    <t>Montáž dveřních křídel otvíravých jednokřídlových š přes 0,8 m požárních do ocelové zárubně</t>
  </si>
  <si>
    <t>760665336</t>
  </si>
  <si>
    <t>143</t>
  </si>
  <si>
    <t>218R</t>
  </si>
  <si>
    <t>protipožární dveře vchodové ,odolnost EI, EW 30 DP3, 900 folie dub, vč. kování bezpečnostní zámek</t>
  </si>
  <si>
    <t>1298751341</t>
  </si>
  <si>
    <t>144</t>
  </si>
  <si>
    <t>766662811</t>
  </si>
  <si>
    <t>Demontáž dveřních prahů u dveří jednokřídlových</t>
  </si>
  <si>
    <t>965850149</t>
  </si>
  <si>
    <t>145</t>
  </si>
  <si>
    <t>766691914</t>
  </si>
  <si>
    <t>Vyvěšení nebo zavěšení dřevěných křídel dveří pl do 2 m2</t>
  </si>
  <si>
    <t>-1809525550</t>
  </si>
  <si>
    <t>146</t>
  </si>
  <si>
    <t>766695213</t>
  </si>
  <si>
    <t>Montáž truhlářských prahů dveří jednokřídlových šířky přes 10 cm</t>
  </si>
  <si>
    <t>1635074061</t>
  </si>
  <si>
    <t>147</t>
  </si>
  <si>
    <t>61187116</t>
  </si>
  <si>
    <t>práh dveřní dřevěný dubový tl 20mm dl 620mm š 100mm</t>
  </si>
  <si>
    <t>-702546268</t>
  </si>
  <si>
    <t>148</t>
  </si>
  <si>
    <t>61187161</t>
  </si>
  <si>
    <t>práh dveřní dřevěný dubový tl 20mm dl 820mm š 150mm</t>
  </si>
  <si>
    <t>1118764989</t>
  </si>
  <si>
    <t>149</t>
  </si>
  <si>
    <t>61187181</t>
  </si>
  <si>
    <t>práh dveřní dřevěný dubový tl 20mm dl 920mm š 150mm</t>
  </si>
  <si>
    <t>62447424</t>
  </si>
  <si>
    <t>150</t>
  </si>
  <si>
    <t>76681R</t>
  </si>
  <si>
    <t>kuchyňská linka dl.1800mm vč.dřezu, dodávka +montáž (dle specifikace)</t>
  </si>
  <si>
    <t>-1206112940</t>
  </si>
  <si>
    <t>151</t>
  </si>
  <si>
    <t>998766201</t>
  </si>
  <si>
    <t>Přesun hmot procentní pro konstrukce truhlářské v objektech v do 6 m</t>
  </si>
  <si>
    <t>-1129106194</t>
  </si>
  <si>
    <t>771</t>
  </si>
  <si>
    <t>Podlahy z dlaždic</t>
  </si>
  <si>
    <t>152</t>
  </si>
  <si>
    <t>771121011</t>
  </si>
  <si>
    <t>Nátěr penetrační na podlahu</t>
  </si>
  <si>
    <t>1438046198</t>
  </si>
  <si>
    <t>153</t>
  </si>
  <si>
    <t>771151012</t>
  </si>
  <si>
    <t>Samonivelační stěrka podlah pevnosti 20 MPa tl 5 mm</t>
  </si>
  <si>
    <t>-20675433</t>
  </si>
  <si>
    <t>154</t>
  </si>
  <si>
    <t>771474112</t>
  </si>
  <si>
    <t>Montáž soklů z dlaždic keramických rovných flexibilní lepidlo v do 90 mm</t>
  </si>
  <si>
    <t>394500819</t>
  </si>
  <si>
    <t>"WC"(0,9+1,2)*2-0,6</t>
  </si>
  <si>
    <t>"spíž"(1,1+1,85)*2-0,6</t>
  </si>
  <si>
    <t>"kuchyň"1,0+2,0</t>
  </si>
  <si>
    <t>155</t>
  </si>
  <si>
    <t>771574113</t>
  </si>
  <si>
    <t>Montáž podlah keramických hladkých lepených flexibilním lepidlem do 19 ks/m2</t>
  </si>
  <si>
    <t>1144776342</t>
  </si>
  <si>
    <t>"WC"1,2*0,9</t>
  </si>
  <si>
    <t>"koupelna"1,85*2,5-0,7</t>
  </si>
  <si>
    <t>"spíž"1,1*1,85</t>
  </si>
  <si>
    <t>"kuchyň"1,0*2,0</t>
  </si>
  <si>
    <t>156</t>
  </si>
  <si>
    <t>59761</t>
  </si>
  <si>
    <t>dlaždice keramické 30x30x0,8 cm (dle výběru investora)</t>
  </si>
  <si>
    <t>-1089743800</t>
  </si>
  <si>
    <t>9,04*1,1</t>
  </si>
  <si>
    <t>"sokl"11,9*0,09*1,1</t>
  </si>
  <si>
    <t>157</t>
  </si>
  <si>
    <t>771577111</t>
  </si>
  <si>
    <t>Příplatek k montáži podlah keramických lepených flexibilním lepidlem za plochu do 5 m2</t>
  </si>
  <si>
    <t>-1325869173</t>
  </si>
  <si>
    <t>158</t>
  </si>
  <si>
    <t>771591115</t>
  </si>
  <si>
    <t>Podlahy spárování silikonem</t>
  </si>
  <si>
    <t>1107435907</t>
  </si>
  <si>
    <t>(1,2+0,9)*2-0,6+(2,5+1,85)*2-0,6</t>
  </si>
  <si>
    <t>159</t>
  </si>
  <si>
    <t>998771201</t>
  </si>
  <si>
    <t>Přesun hmot procentní pro podlahy z dlaždic v objektech v do 6 m</t>
  </si>
  <si>
    <t>2138008452</t>
  </si>
  <si>
    <t>775</t>
  </si>
  <si>
    <t>Podlahy skládané</t>
  </si>
  <si>
    <t>160</t>
  </si>
  <si>
    <t>775411810</t>
  </si>
  <si>
    <t>Demontáž soklíků nebo lišt dřevěných přibíjených</t>
  </si>
  <si>
    <t>264173611</t>
  </si>
  <si>
    <t>"obyv.pokoj"(4,85+4,7)*2-0,8*2</t>
  </si>
  <si>
    <t>"ložnice"(4,85+4,65)*2-0,8*2</t>
  </si>
  <si>
    <t>161</t>
  </si>
  <si>
    <t>775413325</t>
  </si>
  <si>
    <t>Montáž soklíku ze dřeva tvrdého nebo měkkého připevněného zaklapnutím</t>
  </si>
  <si>
    <t>-517740828</t>
  </si>
  <si>
    <t>"ložnice"(4,85+4,65)*2-0,8</t>
  </si>
  <si>
    <t>162</t>
  </si>
  <si>
    <t>61418101</t>
  </si>
  <si>
    <t>lišta podlahová dřevěná dub 8x35mm</t>
  </si>
  <si>
    <t>-806550309</t>
  </si>
  <si>
    <t>35,7*1,02 'Přepočtené koeficientem množství</t>
  </si>
  <si>
    <t>163</t>
  </si>
  <si>
    <t>775511820</t>
  </si>
  <si>
    <t>Demontáž podlah vlysových lepených bez lišt</t>
  </si>
  <si>
    <t>-1640783260</t>
  </si>
  <si>
    <t>4,7*4,85</t>
  </si>
  <si>
    <t>4,65*4,85</t>
  </si>
  <si>
    <t>164</t>
  </si>
  <si>
    <t>775541151</t>
  </si>
  <si>
    <t>Montáž podlah plovoucích z lamel laminátových</t>
  </si>
  <si>
    <t>-1997492057</t>
  </si>
  <si>
    <t>165</t>
  </si>
  <si>
    <t>61198008</t>
  </si>
  <si>
    <t>podlaha plovoucí laminátová spoj zaklapnutím tř 31 tl 7mm</t>
  </si>
  <si>
    <t>-26649314</t>
  </si>
  <si>
    <t>45,348*1,1 'Přepočtené koeficientem množství</t>
  </si>
  <si>
    <t>166</t>
  </si>
  <si>
    <t>775591191</t>
  </si>
  <si>
    <t>Montáž podložky vyrovnávací a tlumící pro plovoucí podlahy</t>
  </si>
  <si>
    <t>-2026255139</t>
  </si>
  <si>
    <t>167</t>
  </si>
  <si>
    <t>61155351</t>
  </si>
  <si>
    <t>podložka izolační z pěnového PE 3mm</t>
  </si>
  <si>
    <t>-131433848</t>
  </si>
  <si>
    <t>168</t>
  </si>
  <si>
    <t>998775201</t>
  </si>
  <si>
    <t>Přesun hmot procentní pro podlahy dřevěné v objektech v do 6 m</t>
  </si>
  <si>
    <t>-1673262543</t>
  </si>
  <si>
    <t>776</t>
  </si>
  <si>
    <t>Podlahy povlakové</t>
  </si>
  <si>
    <t>169</t>
  </si>
  <si>
    <t>776141113</t>
  </si>
  <si>
    <t>Vyrovnání podkladu povlakových podlah stěrkou pevnosti 20 MPa tl 8 mm</t>
  </si>
  <si>
    <t>695006671</t>
  </si>
  <si>
    <t>170</t>
  </si>
  <si>
    <t>776201814</t>
  </si>
  <si>
    <t>Demontáž povlakových podlahovin volně položených podlepených páskou</t>
  </si>
  <si>
    <t>1529167246</t>
  </si>
  <si>
    <t>"kuchyň"4,0*3,8-1,0*2,0</t>
  </si>
  <si>
    <t>"chodba"4,0*2,0-1,0*1,3</t>
  </si>
  <si>
    <t>171</t>
  </si>
  <si>
    <t>776221111</t>
  </si>
  <si>
    <t>Lepení pásů z PVC standardním lepidlem</t>
  </si>
  <si>
    <t>-1596596638</t>
  </si>
  <si>
    <t>172</t>
  </si>
  <si>
    <t>28412285</t>
  </si>
  <si>
    <t>krytina podlahová heterogenní tl 2mm</t>
  </si>
  <si>
    <t>-860607679</t>
  </si>
  <si>
    <t>19,9*1,1 'Přepočtené koeficientem množství</t>
  </si>
  <si>
    <t>173</t>
  </si>
  <si>
    <t>776411111</t>
  </si>
  <si>
    <t>Montáž obvodových soklíků výšky do 80 mm</t>
  </si>
  <si>
    <t>-195061176</t>
  </si>
  <si>
    <t>"kuchyň"(3,8+4,0)*2-2,0*0,6-0,8-3</t>
  </si>
  <si>
    <t>"chodba"(4,0+2,0)*2-3*0,8-0,6</t>
  </si>
  <si>
    <t>174</t>
  </si>
  <si>
    <t>28411007</t>
  </si>
  <si>
    <t>lišta soklová PVC 15x50mm</t>
  </si>
  <si>
    <t>312458285</t>
  </si>
  <si>
    <t>19,6*1,02 'Přepočtené koeficientem množství</t>
  </si>
  <si>
    <t>175</t>
  </si>
  <si>
    <t>998776202</t>
  </si>
  <si>
    <t>Přesun hmot procentní pro podlahy povlakové v objektech v do 12 m</t>
  </si>
  <si>
    <t>262953171</t>
  </si>
  <si>
    <t>781</t>
  </si>
  <si>
    <t>Dokončovací práce - obklady</t>
  </si>
  <si>
    <t>176</t>
  </si>
  <si>
    <t>781121011</t>
  </si>
  <si>
    <t>Nátěr penetrační na stěnu</t>
  </si>
  <si>
    <t>-1661324234</t>
  </si>
  <si>
    <t>177</t>
  </si>
  <si>
    <t>781151031</t>
  </si>
  <si>
    <t>Celoplošné vyrovnání podkladu stěrkou tl 3 mm</t>
  </si>
  <si>
    <t>-2096791438</t>
  </si>
  <si>
    <t>178</t>
  </si>
  <si>
    <t>781151041</t>
  </si>
  <si>
    <t xml:space="preserve">Příplatek k cenám celoplošné vyrovnání stěrkou za každý další 1 mm přes tl  3 mm</t>
  </si>
  <si>
    <t>-1202299255</t>
  </si>
  <si>
    <t>179</t>
  </si>
  <si>
    <t>781474114</t>
  </si>
  <si>
    <t>Montáž obkladů vnitřních keramických hladkých do 22 ks/m2 lepených flexibilním lepidlem</t>
  </si>
  <si>
    <t>277800511</t>
  </si>
  <si>
    <t>"koupelna"(1,85+2,5)*2*2,0-0,6*2,0</t>
  </si>
  <si>
    <t>"kuchyň"(0,6+1,85+0,3)*0,6+1,5*1,5</t>
  </si>
  <si>
    <t>180</t>
  </si>
  <si>
    <t>59761040</t>
  </si>
  <si>
    <t>obklad keramický hladký přes 19 do 22ks/m2 (dle výběru investora)</t>
  </si>
  <si>
    <t>1659503589</t>
  </si>
  <si>
    <t>20,1*1,1 'Přepočtené koeficientem množství</t>
  </si>
  <si>
    <t>181</t>
  </si>
  <si>
    <t>781477111</t>
  </si>
  <si>
    <t>Příplatek k montáži obkladů vnitřních keramických hladkých za plochu do 10 m2</t>
  </si>
  <si>
    <t>300820200</t>
  </si>
  <si>
    <t>182</t>
  </si>
  <si>
    <t>781495115</t>
  </si>
  <si>
    <t>Spárování vnitřních obkladů silikonem</t>
  </si>
  <si>
    <t>-1435445574</t>
  </si>
  <si>
    <t>0,6+0,7+1,85+0,7</t>
  </si>
  <si>
    <t>183</t>
  </si>
  <si>
    <t>998781201</t>
  </si>
  <si>
    <t>Přesun hmot procentní pro obklady keramické v objektech v do 6 m</t>
  </si>
  <si>
    <t>-1764836325</t>
  </si>
  <si>
    <t>783</t>
  </si>
  <si>
    <t>Dokončovací práce - nátěry</t>
  </si>
  <si>
    <t>184</t>
  </si>
  <si>
    <t>783314101</t>
  </si>
  <si>
    <t>Základní jednonásobný syntetický nátěr zámečnických konstrukcí</t>
  </si>
  <si>
    <t>1039761013</t>
  </si>
  <si>
    <t>"zárubně"((2,0+0,8+2,0)*(0,05+0,1+0,05))*3</t>
  </si>
  <si>
    <t>((2,0+0,6+2,0)*(0,05+0,1+0,05))*3</t>
  </si>
  <si>
    <t>(2,0+0,9+2,0)*(0,05+0,15+0,05)</t>
  </si>
  <si>
    <t>185</t>
  </si>
  <si>
    <t>783317101</t>
  </si>
  <si>
    <t>Krycí jednonásobný syntetický standardní nátěr zámečnických konstrukcí</t>
  </si>
  <si>
    <t>114391627</t>
  </si>
  <si>
    <t>186</t>
  </si>
  <si>
    <t>783614551</t>
  </si>
  <si>
    <t>Základní jednonásobný syntetický nátěr potrubí DN do 50 mm</t>
  </si>
  <si>
    <t>-1612261632</t>
  </si>
  <si>
    <t>187</t>
  </si>
  <si>
    <t>783615551</t>
  </si>
  <si>
    <t>Mezinátěr jednonásobný syntetický nátěr potrubí DN do 50 mm</t>
  </si>
  <si>
    <t>-1728971883</t>
  </si>
  <si>
    <t>188</t>
  </si>
  <si>
    <t>783617601</t>
  </si>
  <si>
    <t>Krycí jednonásobný syntetický nátěr potrubí DN do 50 mm</t>
  </si>
  <si>
    <t>324899409</t>
  </si>
  <si>
    <t>784</t>
  </si>
  <si>
    <t>Dokončovací práce - malby a tapety</t>
  </si>
  <si>
    <t>189</t>
  </si>
  <si>
    <t>784121001</t>
  </si>
  <si>
    <t>Oškrabání malby v mísnostech výšky do 3,80 m</t>
  </si>
  <si>
    <t>-1935039792</t>
  </si>
  <si>
    <t>"ob.pokoj"(4,85+4,7)*2*2,85+4,85*4,7</t>
  </si>
  <si>
    <t>"ložnice"(4,8+4,65)*2*2,85+4,8*4,65</t>
  </si>
  <si>
    <t>"chodba"(4,0+2,0)*2*2,85+4,0*2,0-1,0*1,3</t>
  </si>
  <si>
    <t>"kuchyň"(4,0+3,8)*2*2,85+4,0*3,8</t>
  </si>
  <si>
    <t>"koupelna"(2,5+1,85)*2*0,85+2,5*1,85</t>
  </si>
  <si>
    <t>"WC"(1,2+0,9)*2*2,85+0,9*1,2</t>
  </si>
  <si>
    <t>"spíž"(1,85+1,1)*2*2,85+1,85*1,1</t>
  </si>
  <si>
    <t>190</t>
  </si>
  <si>
    <t>784161201</t>
  </si>
  <si>
    <t>Lokální vyrovnání podkladu sádrovou stěrkou plochy do 0,1 m2 v místnostech výšky do 3,80 m</t>
  </si>
  <si>
    <t>2028616450</t>
  </si>
  <si>
    <t>191</t>
  </si>
  <si>
    <t>784171101</t>
  </si>
  <si>
    <t>Zakrytí vnitřních podlah včetně pozdějšího odkrytí</t>
  </si>
  <si>
    <t>1171118726</t>
  </si>
  <si>
    <t>75,208</t>
  </si>
  <si>
    <t>192</t>
  </si>
  <si>
    <t>58124842</t>
  </si>
  <si>
    <t>fólie pro malířské potřeby zakrývací tl 7µ 4x5m</t>
  </si>
  <si>
    <t>23887128</t>
  </si>
  <si>
    <t>75,208*1,05 'Přepočtené koeficientem množství</t>
  </si>
  <si>
    <t>193</t>
  </si>
  <si>
    <t>58124838</t>
  </si>
  <si>
    <t>páska maskovací krepová pro malířské potřeby š 50mm</t>
  </si>
  <si>
    <t>988524774</t>
  </si>
  <si>
    <t>60*1,05 'Přepočtené koeficientem množství</t>
  </si>
  <si>
    <t>194</t>
  </si>
  <si>
    <t>784181101</t>
  </si>
  <si>
    <t>Základní akrylátová jednonásobná penetrace podkladu v místnostech výšky do 3,80m</t>
  </si>
  <si>
    <t>-1742010390</t>
  </si>
  <si>
    <t>195</t>
  </si>
  <si>
    <t>784221101</t>
  </si>
  <si>
    <t>Dvojnásobné bílé malby ze směsí za sucha dobře otěruvzdorných v místnostech do 3,80 m</t>
  </si>
  <si>
    <t>803482379</t>
  </si>
  <si>
    <t>Práce a dodávky M</t>
  </si>
  <si>
    <t>22-M</t>
  </si>
  <si>
    <t>Montáže technologických zařízení pro dopravní stavby</t>
  </si>
  <si>
    <t>196</t>
  </si>
  <si>
    <t>220320201</t>
  </si>
  <si>
    <t>Montáž zvonku pro vnitřní použití na střídavý nebo stejnosměrný proud napětí 3 až 24 V</t>
  </si>
  <si>
    <t>-914364282</t>
  </si>
  <si>
    <t>197</t>
  </si>
  <si>
    <t>347</t>
  </si>
  <si>
    <t>zvonek bytový - dodávka</t>
  </si>
  <si>
    <t>256</t>
  </si>
  <si>
    <t>-1158640549</t>
  </si>
  <si>
    <t>198</t>
  </si>
  <si>
    <t>220099</t>
  </si>
  <si>
    <t>Ostatní pomocné práce slaboproud</t>
  </si>
  <si>
    <t>500248313</t>
  </si>
  <si>
    <t>02 - Byt č. 2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</si>
  <si>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</si>
  <si>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</si>
  <si>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</si>
  <si>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310235241</t>
  </si>
  <si>
    <t>Zazdívka otvorů pl do 0,0225 m2 ve zdivu nadzákladovém cihlami pálenými tl do 300 mm</t>
  </si>
  <si>
    <t>-1376113787</t>
  </si>
  <si>
    <t>310235251</t>
  </si>
  <si>
    <t>Zazdívka otvorů pl do 0,0225 m2 ve zdivu nadzákladovém cihlami pálenými tl do 450 mm</t>
  </si>
  <si>
    <t>2057759214</t>
  </si>
  <si>
    <t>563033882</t>
  </si>
  <si>
    <t>1498343346</t>
  </si>
  <si>
    <t>-728801346</t>
  </si>
  <si>
    <t>625768963</t>
  </si>
  <si>
    <t>-1479753172</t>
  </si>
  <si>
    <t>-475994422</t>
  </si>
  <si>
    <t>1039640346</t>
  </si>
  <si>
    <t>-1505057042</t>
  </si>
  <si>
    <t>238638062</t>
  </si>
  <si>
    <t>756357942</t>
  </si>
  <si>
    <t>-1605087539</t>
  </si>
  <si>
    <t>971033231</t>
  </si>
  <si>
    <t>Vybourání otvorů ve zdivu cihelném pl do 0,0225 m2 na MVC nebo MV tl do 150 mm</t>
  </si>
  <si>
    <t>1937336030</t>
  </si>
  <si>
    <t>971033251</t>
  </si>
  <si>
    <t>Vybourání otvorů ve zdivu cihelném pl do 0,0225 m2 na MVC nebo MV tl do 450 mm</t>
  </si>
  <si>
    <t>964300908</t>
  </si>
  <si>
    <t>-490704653</t>
  </si>
  <si>
    <t>743511506</t>
  </si>
  <si>
    <t>1766523438</t>
  </si>
  <si>
    <t>54994606</t>
  </si>
  <si>
    <t>-959834220</t>
  </si>
  <si>
    <t>763212064</t>
  </si>
  <si>
    <t>-1096121334</t>
  </si>
  <si>
    <t>1,226*9 'Přepočtené koeficientem množství</t>
  </si>
  <si>
    <t>-1087889905</t>
  </si>
  <si>
    <t>-1339558511</t>
  </si>
  <si>
    <t>-302586864</t>
  </si>
  <si>
    <t>-1873132771</t>
  </si>
  <si>
    <t>-1300765231</t>
  </si>
  <si>
    <t>-1499958525</t>
  </si>
  <si>
    <t>-1903936842</t>
  </si>
  <si>
    <t>-1332687787</t>
  </si>
  <si>
    <t>-434248226</t>
  </si>
  <si>
    <t>1444662053</t>
  </si>
  <si>
    <t>-1922126947</t>
  </si>
  <si>
    <t>794578032</t>
  </si>
  <si>
    <t>-1319611334</t>
  </si>
  <si>
    <t>-664123813</t>
  </si>
  <si>
    <t>1159520589</t>
  </si>
  <si>
    <t>-1793902325</t>
  </si>
  <si>
    <t>413011144</t>
  </si>
  <si>
    <t>353109314</t>
  </si>
  <si>
    <t>554028597</t>
  </si>
  <si>
    <t>866370420</t>
  </si>
  <si>
    <t>725610912</t>
  </si>
  <si>
    <t>Zpětná montáž plynových sporáků s úpravou instalace</t>
  </si>
  <si>
    <t>-852886717</t>
  </si>
  <si>
    <t>-1957696006</t>
  </si>
  <si>
    <t>03</t>
  </si>
  <si>
    <t>Napojení stávajícího plynového kotle na nový rozvod plynu</t>
  </si>
  <si>
    <t>-1992534012</t>
  </si>
  <si>
    <t>Revize plynu,</t>
  </si>
  <si>
    <t>741480809</t>
  </si>
  <si>
    <t>-1063244760</t>
  </si>
  <si>
    <t>-246007434</t>
  </si>
  <si>
    <t>Napojení dřezu na odpad</t>
  </si>
  <si>
    <t>-3887337</t>
  </si>
  <si>
    <t>-2029432864</t>
  </si>
  <si>
    <t>725821311</t>
  </si>
  <si>
    <t>Baterie dřezová nástěnná páková s otáčivým kulatým ústím a délkou ramínka 200 mm</t>
  </si>
  <si>
    <t>-2132065884</t>
  </si>
  <si>
    <t>1385654664</t>
  </si>
  <si>
    <t>733</t>
  </si>
  <si>
    <t>Ústřední vytápění - rozvodné potrubí</t>
  </si>
  <si>
    <t>733110806</t>
  </si>
  <si>
    <t>Demontáž potrubí ocelového závitového do DN 32</t>
  </si>
  <si>
    <t>636744541</t>
  </si>
  <si>
    <t>733222303</t>
  </si>
  <si>
    <t>Potrubí měděné polotvrdé spojované lisováním DN 15 ÚT</t>
  </si>
  <si>
    <t>-1319618613</t>
  </si>
  <si>
    <t>733222304</t>
  </si>
  <si>
    <t>Potrubí měděné polotvrdé spojované lisováním DN 20 ÚT</t>
  </si>
  <si>
    <t>-944835558</t>
  </si>
  <si>
    <t>733224222</t>
  </si>
  <si>
    <t>Příplatek k potrubí měděnému za zhotovení přípojky z trubek měděných D 15x1</t>
  </si>
  <si>
    <t>-1880617264</t>
  </si>
  <si>
    <t>733291101</t>
  </si>
  <si>
    <t>Zkouška těsnosti potrubí měděné do D 35x1,5</t>
  </si>
  <si>
    <t>869538700</t>
  </si>
  <si>
    <t>73391</t>
  </si>
  <si>
    <t>Zkoušky v rámci montažních prací-revize komínu, topná a tlaková zkouška, zaregulování systému</t>
  </si>
  <si>
    <t>1567009507</t>
  </si>
  <si>
    <t>998733201</t>
  </si>
  <si>
    <t>Přesun hmot procentní pro rozvody potrubí v objektech v do 6 m</t>
  </si>
  <si>
    <t>-1534433026</t>
  </si>
  <si>
    <t>734</t>
  </si>
  <si>
    <t>Ústřední vytápění - armatury</t>
  </si>
  <si>
    <t>734200821</t>
  </si>
  <si>
    <t>Demontáž armatury závitové se dvěma závity do G 1/2</t>
  </si>
  <si>
    <t>207738945</t>
  </si>
  <si>
    <t>734209103</t>
  </si>
  <si>
    <t>Montáž armatury závitové s jedním závitem G 1/2</t>
  </si>
  <si>
    <t>1345251695</t>
  </si>
  <si>
    <t>IVR.I00410012</t>
  </si>
  <si>
    <t>Ruční odvzdušňovací ventil - 1/2"</t>
  </si>
  <si>
    <t>-1331306949</t>
  </si>
  <si>
    <t>734209113</t>
  </si>
  <si>
    <t>Montáž armatury závitové s dvěma závity G 1/2</t>
  </si>
  <si>
    <t>-1537347759</t>
  </si>
  <si>
    <t>T01</t>
  </si>
  <si>
    <t>termostatický radiátorový ventil s hlavicí</t>
  </si>
  <si>
    <t>-902945408</t>
  </si>
  <si>
    <t>-821783524</t>
  </si>
  <si>
    <t>T02</t>
  </si>
  <si>
    <t>šroubení svěrné CU15</t>
  </si>
  <si>
    <t>-673307483</t>
  </si>
  <si>
    <t>734261417</t>
  </si>
  <si>
    <t>Šroubení regulační radiátorové rohové G 1/2 s vypouštěním</t>
  </si>
  <si>
    <t>-1594819639</t>
  </si>
  <si>
    <t>998734201</t>
  </si>
  <si>
    <t>Přesun hmot procentní pro armatury v objektech v do 6 m</t>
  </si>
  <si>
    <t>1860621496</t>
  </si>
  <si>
    <t>735</t>
  </si>
  <si>
    <t>Ústřední vytápění - otopná tělesa</t>
  </si>
  <si>
    <t>735191905</t>
  </si>
  <si>
    <t>Odvzdušnění otopných těles</t>
  </si>
  <si>
    <t>953480882</t>
  </si>
  <si>
    <t>735191910</t>
  </si>
  <si>
    <t>Napuštění vody do otopných těles</t>
  </si>
  <si>
    <t>-1241426984</t>
  </si>
  <si>
    <t>998735201</t>
  </si>
  <si>
    <t>Přesun hmot procentní pro otopná tělesa v objektech v do 6 m</t>
  </si>
  <si>
    <t>872782132</t>
  </si>
  <si>
    <t>-1176696637</t>
  </si>
  <si>
    <t>2106321455</t>
  </si>
  <si>
    <t>243277249</t>
  </si>
  <si>
    <t>1868876421</t>
  </si>
  <si>
    <t>-1908958735</t>
  </si>
  <si>
    <t>1459087704</t>
  </si>
  <si>
    <t>-2125625727</t>
  </si>
  <si>
    <t>-1226652469</t>
  </si>
  <si>
    <t>-1775591776</t>
  </si>
  <si>
    <t>837330115</t>
  </si>
  <si>
    <t>1627713062</t>
  </si>
  <si>
    <t>-1209961489</t>
  </si>
  <si>
    <t>330331464</t>
  </si>
  <si>
    <t>-728413216</t>
  </si>
  <si>
    <t>-252917727</t>
  </si>
  <si>
    <t>202118446</t>
  </si>
  <si>
    <t>-1515182783</t>
  </si>
  <si>
    <t>1180931537</t>
  </si>
  <si>
    <t>-1816497152</t>
  </si>
  <si>
    <t>-1244183001</t>
  </si>
  <si>
    <t>1222154278</t>
  </si>
  <si>
    <t>-307244775</t>
  </si>
  <si>
    <t>602906565</t>
  </si>
  <si>
    <t>-534518553</t>
  </si>
  <si>
    <t>-1576454488</t>
  </si>
  <si>
    <t>507787966</t>
  </si>
  <si>
    <t>Demontáž truhlařských výrobků vč. likvidace odpadu</t>
  </si>
  <si>
    <t>-1770690597</t>
  </si>
  <si>
    <t>"linka,garnýže regály, police, věšáková stěna"1</t>
  </si>
  <si>
    <t>766661912</t>
  </si>
  <si>
    <t>Oprava dveřních křídel s výměnou kování</t>
  </si>
  <si>
    <t>790020351</t>
  </si>
  <si>
    <t>54914622</t>
  </si>
  <si>
    <t>kování dveřní vrchní klika včetně štítu a montážního materiálu BB 72 matný nikl</t>
  </si>
  <si>
    <t>-939632654</t>
  </si>
  <si>
    <t>766691931</t>
  </si>
  <si>
    <t>Seřízení dřevěného okenního nebo dveřního otvíracího a sklápěcího křídla</t>
  </si>
  <si>
    <t>-2111718293</t>
  </si>
  <si>
    <t>-1451870554</t>
  </si>
  <si>
    <t>623003894</t>
  </si>
  <si>
    <t>-683945580</t>
  </si>
  <si>
    <t>269459652</t>
  </si>
  <si>
    <t>830374815</t>
  </si>
  <si>
    <t>34,9*1,02 'Přepočtené koeficientem množství</t>
  </si>
  <si>
    <t>-1243748434</t>
  </si>
  <si>
    <t>1261527927</t>
  </si>
  <si>
    <t>-1880960769</t>
  </si>
  <si>
    <t>1539728379</t>
  </si>
  <si>
    <t>-1160417069</t>
  </si>
  <si>
    <t>-1591580033</t>
  </si>
  <si>
    <t>783601421</t>
  </si>
  <si>
    <t>Ometení článkových otopných těles před provedením nátěru</t>
  </si>
  <si>
    <t>2108761042</t>
  </si>
  <si>
    <t>783614111</t>
  </si>
  <si>
    <t>Základní jednonásobný syntetický nátěr článkových otopných těles</t>
  </si>
  <si>
    <t>-536188535</t>
  </si>
  <si>
    <t>(0,15+1,1)*(0,15+0,85)*2*2</t>
  </si>
  <si>
    <t>(0,15+1,1)*(0,15+0,6)*2*2</t>
  </si>
  <si>
    <t>-387205500</t>
  </si>
  <si>
    <t>-1619525569</t>
  </si>
  <si>
    <t>783617111</t>
  </si>
  <si>
    <t>Krycí jednonásobný syntetický nátěr článkových otopných těles</t>
  </si>
  <si>
    <t>-796551054</t>
  </si>
  <si>
    <t>805298996</t>
  </si>
  <si>
    <t>-527060468</t>
  </si>
  <si>
    <t>297,895-6,72</t>
  </si>
  <si>
    <t>784121031</t>
  </si>
  <si>
    <t>Mydlení podkladu v místnostech výšky do 3,80 m</t>
  </si>
  <si>
    <t>925618104</t>
  </si>
  <si>
    <t>784131013</t>
  </si>
  <si>
    <t>Odstranění lepených tapet s makulaturou ze stěn výšky do 3,80 m</t>
  </si>
  <si>
    <t>-660954765</t>
  </si>
  <si>
    <t>"kuchyň"(1,3+2,5+1,0)*1,4</t>
  </si>
  <si>
    <t>-1418094479</t>
  </si>
  <si>
    <t>301345438</t>
  </si>
  <si>
    <t>-1472365076</t>
  </si>
  <si>
    <t>-779362557</t>
  </si>
  <si>
    <t>-756628304</t>
  </si>
  <si>
    <t>-1008463036</t>
  </si>
  <si>
    <t>145483460</t>
  </si>
  <si>
    <t>-1054862743</t>
  </si>
  <si>
    <t>194388953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</si>
</sst>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0203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volných bytů č.2 a 4 v domě Plechanovova 124/8, Ostrava-Hrušov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3.2.2020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Byt č. 4'!J30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'01 - Byt č. 4'!P139</f>
        <v>0</v>
      </c>
      <c r="AV95" s="127">
        <f>'01 - Byt č. 4'!J33</f>
        <v>0</v>
      </c>
      <c r="AW95" s="127">
        <f>'01 - Byt č. 4'!J34</f>
        <v>0</v>
      </c>
      <c r="AX95" s="127">
        <f>'01 - Byt č. 4'!J35</f>
        <v>0</v>
      </c>
      <c r="AY95" s="127">
        <f>'01 - Byt č. 4'!J36</f>
        <v>0</v>
      </c>
      <c r="AZ95" s="127">
        <f>'01 - Byt č. 4'!F33</f>
        <v>0</v>
      </c>
      <c r="BA95" s="127">
        <f>'01 - Byt č. 4'!F34</f>
        <v>0</v>
      </c>
      <c r="BB95" s="127">
        <f>'01 - Byt č. 4'!F35</f>
        <v>0</v>
      </c>
      <c r="BC95" s="127">
        <f>'01 - Byt č. 4'!F36</f>
        <v>0</v>
      </c>
      <c r="BD95" s="129">
        <f>'01 - Byt č. 4'!F37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81</v>
      </c>
    </row>
    <row r="96" s="7" customFormat="1" ht="16.5" customHeight="1">
      <c r="A96" s="118" t="s">
        <v>77</v>
      </c>
      <c r="B96" s="119"/>
      <c r="C96" s="120"/>
      <c r="D96" s="121" t="s">
        <v>83</v>
      </c>
      <c r="E96" s="121"/>
      <c r="F96" s="121"/>
      <c r="G96" s="121"/>
      <c r="H96" s="121"/>
      <c r="I96" s="122"/>
      <c r="J96" s="121" t="s">
        <v>84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Byt č. 2'!J30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31">
        <v>0</v>
      </c>
      <c r="AT96" s="132">
        <f>ROUND(SUM(AV96:AW96),2)</f>
        <v>0</v>
      </c>
      <c r="AU96" s="133">
        <f>'02 - Byt č. 2'!P136</f>
        <v>0</v>
      </c>
      <c r="AV96" s="132">
        <f>'02 - Byt č. 2'!J33</f>
        <v>0</v>
      </c>
      <c r="AW96" s="132">
        <f>'02 - Byt č. 2'!J34</f>
        <v>0</v>
      </c>
      <c r="AX96" s="132">
        <f>'02 - Byt č. 2'!J35</f>
        <v>0</v>
      </c>
      <c r="AY96" s="132">
        <f>'02 - Byt č. 2'!J36</f>
        <v>0</v>
      </c>
      <c r="AZ96" s="132">
        <f>'02 - Byt č. 2'!F33</f>
        <v>0</v>
      </c>
      <c r="BA96" s="132">
        <f>'02 - Byt č. 2'!F34</f>
        <v>0</v>
      </c>
      <c r="BB96" s="132">
        <f>'02 - Byt č. 2'!F35</f>
        <v>0</v>
      </c>
      <c r="BC96" s="132">
        <f>'02 - Byt č. 2'!F36</f>
        <v>0</v>
      </c>
      <c r="BD96" s="134">
        <f>'02 - Byt č. 2'!F37</f>
        <v>0</v>
      </c>
      <c r="BE96" s="7"/>
      <c r="BT96" s="130" t="s">
        <v>81</v>
      </c>
      <c r="BV96" s="130" t="s">
        <v>75</v>
      </c>
      <c r="BW96" s="130" t="s">
        <v>85</v>
      </c>
      <c r="BX96" s="130" t="s">
        <v>5</v>
      </c>
      <c r="CL96" s="130" t="s">
        <v>1</v>
      </c>
      <c r="CM96" s="130" t="s">
        <v>81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QvYgsjeInM4dNSU5bg3ZUR2PLjhxIbUJjUGbJjNEtP9Cb+dwF4LJMc9BJPGEipZyOsMr8DT704rVIQX12Sz+iA==" hashValue="X4LrhTFC/SQi/g/CehiLunOdUZyvfb8Z5sOK/55rxiqKENcEL8MHQGjYC3zriSBa2CCzmGR+jpdXFONzmy/qr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Byt č. 4'!C2" display="/"/>
    <hyperlink ref="A96" location="'02 - Byt č.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81</v>
      </c>
    </row>
    <row r="4" s="1" customFormat="1" ht="24.96" customHeight="1">
      <c r="B4" s="19"/>
      <c r="D4" s="139" t="s">
        <v>86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Oprava volných bytů č.2 a 4 v domě Plechanovova 124/8, Ostrava-Hrušov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87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88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3.2.2020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ROUND(J139,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ROUND((SUM(BE139:BE461)),  2)</f>
        <v>0</v>
      </c>
      <c r="G33" s="37"/>
      <c r="H33" s="37"/>
      <c r="I33" s="161">
        <v>0.20999999999999999</v>
      </c>
      <c r="J33" s="160">
        <f>ROUND(((SUM(BE139:BE461))*I33),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ROUND((SUM(BF139:BF461)),  2)</f>
        <v>0</v>
      </c>
      <c r="G34" s="37"/>
      <c r="H34" s="37"/>
      <c r="I34" s="161">
        <v>0.14999999999999999</v>
      </c>
      <c r="J34" s="160">
        <f>ROUND(((SUM(BF139:BF461))*I34),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ROUND((SUM(BG139:BG461)),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ROUND((SUM(BH139:BH461)),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ROUND((SUM(BI139:BI461)),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Oprava volných bytů č.2 a 4 v domě Plechanovova 124/8, Ostrava-Hrušov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Byt č. 4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3.2.2020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90</v>
      </c>
      <c r="D94" s="188"/>
      <c r="E94" s="188"/>
      <c r="F94" s="188"/>
      <c r="G94" s="188"/>
      <c r="H94" s="188"/>
      <c r="I94" s="189"/>
      <c r="J94" s="190" t="s">
        <v>91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92</v>
      </c>
      <c r="D96" s="39"/>
      <c r="E96" s="39"/>
      <c r="F96" s="39"/>
      <c r="G96" s="39"/>
      <c r="H96" s="39"/>
      <c r="I96" s="143"/>
      <c r="J96" s="109">
        <f>J139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92"/>
      <c r="C97" s="193"/>
      <c r="D97" s="194" t="s">
        <v>94</v>
      </c>
      <c r="E97" s="195"/>
      <c r="F97" s="195"/>
      <c r="G97" s="195"/>
      <c r="H97" s="195"/>
      <c r="I97" s="196"/>
      <c r="J97" s="197">
        <f>J140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95</v>
      </c>
      <c r="E98" s="202"/>
      <c r="F98" s="202"/>
      <c r="G98" s="202"/>
      <c r="H98" s="202"/>
      <c r="I98" s="203"/>
      <c r="J98" s="204">
        <f>J141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96</v>
      </c>
      <c r="E99" s="202"/>
      <c r="F99" s="202"/>
      <c r="G99" s="202"/>
      <c r="H99" s="202"/>
      <c r="I99" s="203"/>
      <c r="J99" s="204">
        <f>J148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97</v>
      </c>
      <c r="E100" s="202"/>
      <c r="F100" s="202"/>
      <c r="G100" s="202"/>
      <c r="H100" s="202"/>
      <c r="I100" s="203"/>
      <c r="J100" s="204">
        <f>J190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98</v>
      </c>
      <c r="E101" s="202"/>
      <c r="F101" s="202"/>
      <c r="G101" s="202"/>
      <c r="H101" s="202"/>
      <c r="I101" s="203"/>
      <c r="J101" s="204">
        <f>J219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99</v>
      </c>
      <c r="E102" s="202"/>
      <c r="F102" s="202"/>
      <c r="G102" s="202"/>
      <c r="H102" s="202"/>
      <c r="I102" s="203"/>
      <c r="J102" s="204">
        <f>J225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2"/>
      <c r="C103" s="193"/>
      <c r="D103" s="194" t="s">
        <v>100</v>
      </c>
      <c r="E103" s="195"/>
      <c r="F103" s="195"/>
      <c r="G103" s="195"/>
      <c r="H103" s="195"/>
      <c r="I103" s="196"/>
      <c r="J103" s="197">
        <f>J227</f>
        <v>0</v>
      </c>
      <c r="K103" s="193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200"/>
      <c r="D104" s="201" t="s">
        <v>101</v>
      </c>
      <c r="E104" s="202"/>
      <c r="F104" s="202"/>
      <c r="G104" s="202"/>
      <c r="H104" s="202"/>
      <c r="I104" s="203"/>
      <c r="J104" s="204">
        <f>J228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102</v>
      </c>
      <c r="E105" s="202"/>
      <c r="F105" s="202"/>
      <c r="G105" s="202"/>
      <c r="H105" s="202"/>
      <c r="I105" s="203"/>
      <c r="J105" s="204">
        <f>J234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103</v>
      </c>
      <c r="E106" s="202"/>
      <c r="F106" s="202"/>
      <c r="G106" s="202"/>
      <c r="H106" s="202"/>
      <c r="I106" s="203"/>
      <c r="J106" s="204">
        <f>J248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104</v>
      </c>
      <c r="E107" s="202"/>
      <c r="F107" s="202"/>
      <c r="G107" s="202"/>
      <c r="H107" s="202"/>
      <c r="I107" s="203"/>
      <c r="J107" s="204">
        <f>J271</f>
        <v>0</v>
      </c>
      <c r="K107" s="200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105</v>
      </c>
      <c r="E108" s="202"/>
      <c r="F108" s="202"/>
      <c r="G108" s="202"/>
      <c r="H108" s="202"/>
      <c r="I108" s="203"/>
      <c r="J108" s="204">
        <f>J291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106</v>
      </c>
      <c r="E109" s="202"/>
      <c r="F109" s="202"/>
      <c r="G109" s="202"/>
      <c r="H109" s="202"/>
      <c r="I109" s="203"/>
      <c r="J109" s="204">
        <f>J305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107</v>
      </c>
      <c r="E110" s="202"/>
      <c r="F110" s="202"/>
      <c r="G110" s="202"/>
      <c r="H110" s="202"/>
      <c r="I110" s="203"/>
      <c r="J110" s="204">
        <f>J332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108</v>
      </c>
      <c r="E111" s="202"/>
      <c r="F111" s="202"/>
      <c r="G111" s="202"/>
      <c r="H111" s="202"/>
      <c r="I111" s="203"/>
      <c r="J111" s="204">
        <f>J338</f>
        <v>0</v>
      </c>
      <c r="K111" s="200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200"/>
      <c r="D112" s="201" t="s">
        <v>109</v>
      </c>
      <c r="E112" s="202"/>
      <c r="F112" s="202"/>
      <c r="G112" s="202"/>
      <c r="H112" s="202"/>
      <c r="I112" s="203"/>
      <c r="J112" s="204">
        <f>J354</f>
        <v>0</v>
      </c>
      <c r="K112" s="200"/>
      <c r="L112" s="20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200"/>
      <c r="D113" s="201" t="s">
        <v>110</v>
      </c>
      <c r="E113" s="202"/>
      <c r="F113" s="202"/>
      <c r="G113" s="202"/>
      <c r="H113" s="202"/>
      <c r="I113" s="203"/>
      <c r="J113" s="204">
        <f>J376</f>
        <v>0</v>
      </c>
      <c r="K113" s="200"/>
      <c r="L113" s="20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9"/>
      <c r="C114" s="200"/>
      <c r="D114" s="201" t="s">
        <v>111</v>
      </c>
      <c r="E114" s="202"/>
      <c r="F114" s="202"/>
      <c r="G114" s="202"/>
      <c r="H114" s="202"/>
      <c r="I114" s="203"/>
      <c r="J114" s="204">
        <f>J398</f>
        <v>0</v>
      </c>
      <c r="K114" s="200"/>
      <c r="L114" s="20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9"/>
      <c r="C115" s="200"/>
      <c r="D115" s="201" t="s">
        <v>112</v>
      </c>
      <c r="E115" s="202"/>
      <c r="F115" s="202"/>
      <c r="G115" s="202"/>
      <c r="H115" s="202"/>
      <c r="I115" s="203"/>
      <c r="J115" s="204">
        <f>J414</f>
        <v>0</v>
      </c>
      <c r="K115" s="200"/>
      <c r="L115" s="20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9"/>
      <c r="C116" s="200"/>
      <c r="D116" s="201" t="s">
        <v>113</v>
      </c>
      <c r="E116" s="202"/>
      <c r="F116" s="202"/>
      <c r="G116" s="202"/>
      <c r="H116" s="202"/>
      <c r="I116" s="203"/>
      <c r="J116" s="204">
        <f>J428</f>
        <v>0</v>
      </c>
      <c r="K116" s="200"/>
      <c r="L116" s="20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9"/>
      <c r="C117" s="200"/>
      <c r="D117" s="201" t="s">
        <v>114</v>
      </c>
      <c r="E117" s="202"/>
      <c r="F117" s="202"/>
      <c r="G117" s="202"/>
      <c r="H117" s="202"/>
      <c r="I117" s="203"/>
      <c r="J117" s="204">
        <f>J438</f>
        <v>0</v>
      </c>
      <c r="K117" s="200"/>
      <c r="L117" s="20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92"/>
      <c r="C118" s="193"/>
      <c r="D118" s="194" t="s">
        <v>115</v>
      </c>
      <c r="E118" s="195"/>
      <c r="F118" s="195"/>
      <c r="G118" s="195"/>
      <c r="H118" s="195"/>
      <c r="I118" s="196"/>
      <c r="J118" s="197">
        <f>J457</f>
        <v>0</v>
      </c>
      <c r="K118" s="193"/>
      <c r="L118" s="198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9"/>
      <c r="C119" s="200"/>
      <c r="D119" s="201" t="s">
        <v>116</v>
      </c>
      <c r="E119" s="202"/>
      <c r="F119" s="202"/>
      <c r="G119" s="202"/>
      <c r="H119" s="202"/>
      <c r="I119" s="203"/>
      <c r="J119" s="204">
        <f>J458</f>
        <v>0</v>
      </c>
      <c r="K119" s="200"/>
      <c r="L119" s="20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65"/>
      <c r="C121" s="66"/>
      <c r="D121" s="66"/>
      <c r="E121" s="66"/>
      <c r="F121" s="66"/>
      <c r="G121" s="66"/>
      <c r="H121" s="66"/>
      <c r="I121" s="182"/>
      <c r="J121" s="66"/>
      <c r="K121" s="66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5" s="2" customFormat="1" ht="6.96" customHeight="1">
      <c r="A125" s="37"/>
      <c r="B125" s="67"/>
      <c r="C125" s="68"/>
      <c r="D125" s="68"/>
      <c r="E125" s="68"/>
      <c r="F125" s="68"/>
      <c r="G125" s="68"/>
      <c r="H125" s="68"/>
      <c r="I125" s="185"/>
      <c r="J125" s="68"/>
      <c r="K125" s="68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117</v>
      </c>
      <c r="D126" s="39"/>
      <c r="E126" s="39"/>
      <c r="F126" s="39"/>
      <c r="G126" s="39"/>
      <c r="H126" s="39"/>
      <c r="I126" s="143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143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9"/>
      <c r="E128" s="39"/>
      <c r="F128" s="39"/>
      <c r="G128" s="39"/>
      <c r="H128" s="39"/>
      <c r="I128" s="143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186" t="str">
        <f>E7</f>
        <v>Oprava volných bytů č.2 a 4 v domě Plechanovova 124/8, Ostrava-Hrušov</v>
      </c>
      <c r="F129" s="31"/>
      <c r="G129" s="31"/>
      <c r="H129" s="31"/>
      <c r="I129" s="143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87</v>
      </c>
      <c r="D130" s="39"/>
      <c r="E130" s="39"/>
      <c r="F130" s="39"/>
      <c r="G130" s="39"/>
      <c r="H130" s="39"/>
      <c r="I130" s="143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6.5" customHeight="1">
      <c r="A131" s="37"/>
      <c r="B131" s="38"/>
      <c r="C131" s="39"/>
      <c r="D131" s="39"/>
      <c r="E131" s="75" t="str">
        <f>E9</f>
        <v>01 - Byt č. 4</v>
      </c>
      <c r="F131" s="39"/>
      <c r="G131" s="39"/>
      <c r="H131" s="39"/>
      <c r="I131" s="143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143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20</v>
      </c>
      <c r="D133" s="39"/>
      <c r="E133" s="39"/>
      <c r="F133" s="26" t="str">
        <f>F12</f>
        <v xml:space="preserve"> </v>
      </c>
      <c r="G133" s="39"/>
      <c r="H133" s="39"/>
      <c r="I133" s="146" t="s">
        <v>22</v>
      </c>
      <c r="J133" s="78" t="str">
        <f>IF(J12="","",J12)</f>
        <v>3.2.2020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9"/>
      <c r="D134" s="39"/>
      <c r="E134" s="39"/>
      <c r="F134" s="39"/>
      <c r="G134" s="39"/>
      <c r="H134" s="39"/>
      <c r="I134" s="143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15" customHeight="1">
      <c r="A135" s="37"/>
      <c r="B135" s="38"/>
      <c r="C135" s="31" t="s">
        <v>24</v>
      </c>
      <c r="D135" s="39"/>
      <c r="E135" s="39"/>
      <c r="F135" s="26" t="str">
        <f>E15</f>
        <v xml:space="preserve"> </v>
      </c>
      <c r="G135" s="39"/>
      <c r="H135" s="39"/>
      <c r="I135" s="146" t="s">
        <v>29</v>
      </c>
      <c r="J135" s="35" t="str">
        <f>E21</f>
        <v xml:space="preserve"> 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15" customHeight="1">
      <c r="A136" s="37"/>
      <c r="B136" s="38"/>
      <c r="C136" s="31" t="s">
        <v>27</v>
      </c>
      <c r="D136" s="39"/>
      <c r="E136" s="39"/>
      <c r="F136" s="26" t="str">
        <f>IF(E18="","",E18)</f>
        <v>Vyplň údaj</v>
      </c>
      <c r="G136" s="39"/>
      <c r="H136" s="39"/>
      <c r="I136" s="146" t="s">
        <v>31</v>
      </c>
      <c r="J136" s="35" t="str">
        <f>E24</f>
        <v xml:space="preserve"> 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0.32" customHeight="1">
      <c r="A137" s="37"/>
      <c r="B137" s="38"/>
      <c r="C137" s="39"/>
      <c r="D137" s="39"/>
      <c r="E137" s="39"/>
      <c r="F137" s="39"/>
      <c r="G137" s="39"/>
      <c r="H137" s="39"/>
      <c r="I137" s="143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11" customFormat="1" ht="29.28" customHeight="1">
      <c r="A138" s="206"/>
      <c r="B138" s="207"/>
      <c r="C138" s="208" t="s">
        <v>118</v>
      </c>
      <c r="D138" s="209" t="s">
        <v>58</v>
      </c>
      <c r="E138" s="209" t="s">
        <v>54</v>
      </c>
      <c r="F138" s="209" t="s">
        <v>55</v>
      </c>
      <c r="G138" s="209" t="s">
        <v>119</v>
      </c>
      <c r="H138" s="209" t="s">
        <v>120</v>
      </c>
      <c r="I138" s="210" t="s">
        <v>121</v>
      </c>
      <c r="J138" s="211" t="s">
        <v>91</v>
      </c>
      <c r="K138" s="212" t="s">
        <v>122</v>
      </c>
      <c r="L138" s="213"/>
      <c r="M138" s="99" t="s">
        <v>1</v>
      </c>
      <c r="N138" s="100" t="s">
        <v>37</v>
      </c>
      <c r="O138" s="100" t="s">
        <v>123</v>
      </c>
      <c r="P138" s="100" t="s">
        <v>124</v>
      </c>
      <c r="Q138" s="100" t="s">
        <v>125</v>
      </c>
      <c r="R138" s="100" t="s">
        <v>126</v>
      </c>
      <c r="S138" s="100" t="s">
        <v>127</v>
      </c>
      <c r="T138" s="101" t="s">
        <v>128</v>
      </c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</row>
    <row r="139" s="2" customFormat="1" ht="22.8" customHeight="1">
      <c r="A139" s="37"/>
      <c r="B139" s="38"/>
      <c r="C139" s="106" t="s">
        <v>129</v>
      </c>
      <c r="D139" s="39"/>
      <c r="E139" s="39"/>
      <c r="F139" s="39"/>
      <c r="G139" s="39"/>
      <c r="H139" s="39"/>
      <c r="I139" s="143"/>
      <c r="J139" s="214">
        <f>BK139</f>
        <v>0</v>
      </c>
      <c r="K139" s="39"/>
      <c r="L139" s="43"/>
      <c r="M139" s="102"/>
      <c r="N139" s="215"/>
      <c r="O139" s="103"/>
      <c r="P139" s="216">
        <f>P140+P227+P457</f>
        <v>0</v>
      </c>
      <c r="Q139" s="103"/>
      <c r="R139" s="216">
        <f>R140+R227+R457</f>
        <v>10.319726530000001</v>
      </c>
      <c r="S139" s="103"/>
      <c r="T139" s="217">
        <f>T140+T227+T457</f>
        <v>4.6171374500000004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72</v>
      </c>
      <c r="AU139" s="16" t="s">
        <v>93</v>
      </c>
      <c r="BK139" s="218">
        <f>BK140+BK227+BK457</f>
        <v>0</v>
      </c>
    </row>
    <row r="140" s="12" customFormat="1" ht="25.92" customHeight="1">
      <c r="A140" s="12"/>
      <c r="B140" s="219"/>
      <c r="C140" s="220"/>
      <c r="D140" s="221" t="s">
        <v>72</v>
      </c>
      <c r="E140" s="222" t="s">
        <v>130</v>
      </c>
      <c r="F140" s="222" t="s">
        <v>131</v>
      </c>
      <c r="G140" s="220"/>
      <c r="H140" s="220"/>
      <c r="I140" s="223"/>
      <c r="J140" s="224">
        <f>BK140</f>
        <v>0</v>
      </c>
      <c r="K140" s="220"/>
      <c r="L140" s="225"/>
      <c r="M140" s="226"/>
      <c r="N140" s="227"/>
      <c r="O140" s="227"/>
      <c r="P140" s="228">
        <f>P141+P148+P190+P219+P225</f>
        <v>0</v>
      </c>
      <c r="Q140" s="227"/>
      <c r="R140" s="228">
        <f>R141+R148+R190+R219+R225</f>
        <v>7.5775573600000001</v>
      </c>
      <c r="S140" s="227"/>
      <c r="T140" s="229">
        <f>T141+T148+T190+T219+T225</f>
        <v>3.1099300000000003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81</v>
      </c>
      <c r="AT140" s="231" t="s">
        <v>72</v>
      </c>
      <c r="AU140" s="231" t="s">
        <v>73</v>
      </c>
      <c r="AY140" s="230" t="s">
        <v>132</v>
      </c>
      <c r="BK140" s="232">
        <f>BK141+BK148+BK190+BK219+BK225</f>
        <v>0</v>
      </c>
    </row>
    <row r="141" s="12" customFormat="1" ht="22.8" customHeight="1">
      <c r="A141" s="12"/>
      <c r="B141" s="219"/>
      <c r="C141" s="220"/>
      <c r="D141" s="221" t="s">
        <v>72</v>
      </c>
      <c r="E141" s="233" t="s">
        <v>133</v>
      </c>
      <c r="F141" s="233" t="s">
        <v>134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SUM(P142:P147)</f>
        <v>0</v>
      </c>
      <c r="Q141" s="227"/>
      <c r="R141" s="228">
        <f>SUM(R142:R147)</f>
        <v>1.3302387999999998</v>
      </c>
      <c r="S141" s="227"/>
      <c r="T141" s="229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81</v>
      </c>
      <c r="AT141" s="231" t="s">
        <v>72</v>
      </c>
      <c r="AU141" s="231" t="s">
        <v>81</v>
      </c>
      <c r="AY141" s="230" t="s">
        <v>132</v>
      </c>
      <c r="BK141" s="232">
        <f>SUM(BK142:BK147)</f>
        <v>0</v>
      </c>
    </row>
    <row r="142" s="2" customFormat="1" ht="21.75" customHeight="1">
      <c r="A142" s="37"/>
      <c r="B142" s="38"/>
      <c r="C142" s="235" t="s">
        <v>81</v>
      </c>
      <c r="D142" s="235" t="s">
        <v>135</v>
      </c>
      <c r="E142" s="236" t="s">
        <v>136</v>
      </c>
      <c r="F142" s="237" t="s">
        <v>137</v>
      </c>
      <c r="G142" s="238" t="s">
        <v>138</v>
      </c>
      <c r="H142" s="239">
        <v>2</v>
      </c>
      <c r="I142" s="240"/>
      <c r="J142" s="241">
        <f>ROUND(I142*H142,2)</f>
        <v>0</v>
      </c>
      <c r="K142" s="242"/>
      <c r="L142" s="43"/>
      <c r="M142" s="243" t="s">
        <v>1</v>
      </c>
      <c r="N142" s="244" t="s">
        <v>39</v>
      </c>
      <c r="O142" s="90"/>
      <c r="P142" s="245">
        <f>O142*H142</f>
        <v>0</v>
      </c>
      <c r="Q142" s="245">
        <v>0.048430000000000001</v>
      </c>
      <c r="R142" s="245">
        <f>Q142*H142</f>
        <v>0.096860000000000002</v>
      </c>
      <c r="S142" s="245">
        <v>0</v>
      </c>
      <c r="T142" s="24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7" t="s">
        <v>139</v>
      </c>
      <c r="AT142" s="247" t="s">
        <v>135</v>
      </c>
      <c r="AU142" s="247" t="s">
        <v>140</v>
      </c>
      <c r="AY142" s="16" t="s">
        <v>132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6" t="s">
        <v>140</v>
      </c>
      <c r="BK142" s="248">
        <f>ROUND(I142*H142,2)</f>
        <v>0</v>
      </c>
      <c r="BL142" s="16" t="s">
        <v>139</v>
      </c>
      <c r="BM142" s="247" t="s">
        <v>141</v>
      </c>
    </row>
    <row r="143" s="13" customFormat="1">
      <c r="A143" s="13"/>
      <c r="B143" s="249"/>
      <c r="C143" s="250"/>
      <c r="D143" s="251" t="s">
        <v>142</v>
      </c>
      <c r="E143" s="252" t="s">
        <v>1</v>
      </c>
      <c r="F143" s="253" t="s">
        <v>143</v>
      </c>
      <c r="G143" s="250"/>
      <c r="H143" s="254">
        <v>2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142</v>
      </c>
      <c r="AU143" s="260" t="s">
        <v>140</v>
      </c>
      <c r="AV143" s="13" t="s">
        <v>140</v>
      </c>
      <c r="AW143" s="13" t="s">
        <v>30</v>
      </c>
      <c r="AX143" s="13" t="s">
        <v>81</v>
      </c>
      <c r="AY143" s="260" t="s">
        <v>132</v>
      </c>
    </row>
    <row r="144" s="2" customFormat="1" ht="21.75" customHeight="1">
      <c r="A144" s="37"/>
      <c r="B144" s="38"/>
      <c r="C144" s="235" t="s">
        <v>140</v>
      </c>
      <c r="D144" s="235" t="s">
        <v>135</v>
      </c>
      <c r="E144" s="236" t="s">
        <v>144</v>
      </c>
      <c r="F144" s="237" t="s">
        <v>145</v>
      </c>
      <c r="G144" s="238" t="s">
        <v>146</v>
      </c>
      <c r="H144" s="239">
        <v>0.59999999999999998</v>
      </c>
      <c r="I144" s="240"/>
      <c r="J144" s="241">
        <f>ROUND(I144*H144,2)</f>
        <v>0</v>
      </c>
      <c r="K144" s="242"/>
      <c r="L144" s="43"/>
      <c r="M144" s="243" t="s">
        <v>1</v>
      </c>
      <c r="N144" s="244" t="s">
        <v>39</v>
      </c>
      <c r="O144" s="90"/>
      <c r="P144" s="245">
        <f>O144*H144</f>
        <v>0</v>
      </c>
      <c r="Q144" s="245">
        <v>1.8775</v>
      </c>
      <c r="R144" s="245">
        <f>Q144*H144</f>
        <v>1.1264999999999998</v>
      </c>
      <c r="S144" s="245">
        <v>0</v>
      </c>
      <c r="T144" s="24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7" t="s">
        <v>139</v>
      </c>
      <c r="AT144" s="247" t="s">
        <v>135</v>
      </c>
      <c r="AU144" s="247" t="s">
        <v>140</v>
      </c>
      <c r="AY144" s="16" t="s">
        <v>132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6" t="s">
        <v>140</v>
      </c>
      <c r="BK144" s="248">
        <f>ROUND(I144*H144,2)</f>
        <v>0</v>
      </c>
      <c r="BL144" s="16" t="s">
        <v>139</v>
      </c>
      <c r="BM144" s="247" t="s">
        <v>147</v>
      </c>
    </row>
    <row r="145" s="13" customFormat="1">
      <c r="A145" s="13"/>
      <c r="B145" s="249"/>
      <c r="C145" s="250"/>
      <c r="D145" s="251" t="s">
        <v>142</v>
      </c>
      <c r="E145" s="252" t="s">
        <v>1</v>
      </c>
      <c r="F145" s="253" t="s">
        <v>148</v>
      </c>
      <c r="G145" s="250"/>
      <c r="H145" s="254">
        <v>0.59999999999999998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142</v>
      </c>
      <c r="AU145" s="260" t="s">
        <v>140</v>
      </c>
      <c r="AV145" s="13" t="s">
        <v>140</v>
      </c>
      <c r="AW145" s="13" t="s">
        <v>30</v>
      </c>
      <c r="AX145" s="13" t="s">
        <v>81</v>
      </c>
      <c r="AY145" s="260" t="s">
        <v>132</v>
      </c>
    </row>
    <row r="146" s="2" customFormat="1" ht="21.75" customHeight="1">
      <c r="A146" s="37"/>
      <c r="B146" s="38"/>
      <c r="C146" s="235" t="s">
        <v>133</v>
      </c>
      <c r="D146" s="235" t="s">
        <v>135</v>
      </c>
      <c r="E146" s="236" t="s">
        <v>149</v>
      </c>
      <c r="F146" s="237" t="s">
        <v>150</v>
      </c>
      <c r="G146" s="238" t="s">
        <v>151</v>
      </c>
      <c r="H146" s="239">
        <v>1.7150000000000001</v>
      </c>
      <c r="I146" s="240"/>
      <c r="J146" s="241">
        <f>ROUND(I146*H146,2)</f>
        <v>0</v>
      </c>
      <c r="K146" s="242"/>
      <c r="L146" s="43"/>
      <c r="M146" s="243" t="s">
        <v>1</v>
      </c>
      <c r="N146" s="244" t="s">
        <v>39</v>
      </c>
      <c r="O146" s="90"/>
      <c r="P146" s="245">
        <f>O146*H146</f>
        <v>0</v>
      </c>
      <c r="Q146" s="245">
        <v>0.06232</v>
      </c>
      <c r="R146" s="245">
        <f>Q146*H146</f>
        <v>0.10687880000000001</v>
      </c>
      <c r="S146" s="245">
        <v>0</v>
      </c>
      <c r="T146" s="24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7" t="s">
        <v>139</v>
      </c>
      <c r="AT146" s="247" t="s">
        <v>135</v>
      </c>
      <c r="AU146" s="247" t="s">
        <v>140</v>
      </c>
      <c r="AY146" s="16" t="s">
        <v>132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6" t="s">
        <v>140</v>
      </c>
      <c r="BK146" s="248">
        <f>ROUND(I146*H146,2)</f>
        <v>0</v>
      </c>
      <c r="BL146" s="16" t="s">
        <v>139</v>
      </c>
      <c r="BM146" s="247" t="s">
        <v>152</v>
      </c>
    </row>
    <row r="147" s="13" customFormat="1">
      <c r="A147" s="13"/>
      <c r="B147" s="249"/>
      <c r="C147" s="250"/>
      <c r="D147" s="251" t="s">
        <v>142</v>
      </c>
      <c r="E147" s="252" t="s">
        <v>1</v>
      </c>
      <c r="F147" s="253" t="s">
        <v>153</v>
      </c>
      <c r="G147" s="250"/>
      <c r="H147" s="254">
        <v>1.7150000000000001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142</v>
      </c>
      <c r="AU147" s="260" t="s">
        <v>140</v>
      </c>
      <c r="AV147" s="13" t="s">
        <v>140</v>
      </c>
      <c r="AW147" s="13" t="s">
        <v>30</v>
      </c>
      <c r="AX147" s="13" t="s">
        <v>81</v>
      </c>
      <c r="AY147" s="260" t="s">
        <v>132</v>
      </c>
    </row>
    <row r="148" s="12" customFormat="1" ht="22.8" customHeight="1">
      <c r="A148" s="12"/>
      <c r="B148" s="219"/>
      <c r="C148" s="220"/>
      <c r="D148" s="221" t="s">
        <v>72</v>
      </c>
      <c r="E148" s="233" t="s">
        <v>154</v>
      </c>
      <c r="F148" s="233" t="s">
        <v>155</v>
      </c>
      <c r="G148" s="220"/>
      <c r="H148" s="220"/>
      <c r="I148" s="223"/>
      <c r="J148" s="234">
        <f>BK148</f>
        <v>0</v>
      </c>
      <c r="K148" s="220"/>
      <c r="L148" s="225"/>
      <c r="M148" s="226"/>
      <c r="N148" s="227"/>
      <c r="O148" s="227"/>
      <c r="P148" s="228">
        <f>SUM(P149:P189)</f>
        <v>0</v>
      </c>
      <c r="Q148" s="227"/>
      <c r="R148" s="228">
        <f>SUM(R149:R189)</f>
        <v>6.1548132000000004</v>
      </c>
      <c r="S148" s="227"/>
      <c r="T148" s="229">
        <f>SUM(T149:T189)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0" t="s">
        <v>81</v>
      </c>
      <c r="AT148" s="231" t="s">
        <v>72</v>
      </c>
      <c r="AU148" s="231" t="s">
        <v>81</v>
      </c>
      <c r="AY148" s="230" t="s">
        <v>132</v>
      </c>
      <c r="BK148" s="232">
        <f>SUM(BK149:BK189)</f>
        <v>0</v>
      </c>
    </row>
    <row r="149" s="2" customFormat="1" ht="21.75" customHeight="1">
      <c r="A149" s="37"/>
      <c r="B149" s="38"/>
      <c r="C149" s="235" t="s">
        <v>139</v>
      </c>
      <c r="D149" s="235" t="s">
        <v>135</v>
      </c>
      <c r="E149" s="236" t="s">
        <v>156</v>
      </c>
      <c r="F149" s="237" t="s">
        <v>157</v>
      </c>
      <c r="G149" s="238" t="s">
        <v>151</v>
      </c>
      <c r="H149" s="239">
        <v>22.562000000000001</v>
      </c>
      <c r="I149" s="240"/>
      <c r="J149" s="241">
        <f>ROUND(I149*H149,2)</f>
        <v>0</v>
      </c>
      <c r="K149" s="242"/>
      <c r="L149" s="43"/>
      <c r="M149" s="243" t="s">
        <v>1</v>
      </c>
      <c r="N149" s="244" t="s">
        <v>39</v>
      </c>
      <c r="O149" s="90"/>
      <c r="P149" s="245">
        <f>O149*H149</f>
        <v>0</v>
      </c>
      <c r="Q149" s="245">
        <v>0.00025999999999999998</v>
      </c>
      <c r="R149" s="245">
        <f>Q149*H149</f>
        <v>0.0058661199999999998</v>
      </c>
      <c r="S149" s="245">
        <v>0</v>
      </c>
      <c r="T149" s="24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7" t="s">
        <v>139</v>
      </c>
      <c r="AT149" s="247" t="s">
        <v>135</v>
      </c>
      <c r="AU149" s="247" t="s">
        <v>140</v>
      </c>
      <c r="AY149" s="16" t="s">
        <v>132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6" t="s">
        <v>140</v>
      </c>
      <c r="BK149" s="248">
        <f>ROUND(I149*H149,2)</f>
        <v>0</v>
      </c>
      <c r="BL149" s="16" t="s">
        <v>139</v>
      </c>
      <c r="BM149" s="247" t="s">
        <v>158</v>
      </c>
    </row>
    <row r="150" s="13" customFormat="1">
      <c r="A150" s="13"/>
      <c r="B150" s="249"/>
      <c r="C150" s="250"/>
      <c r="D150" s="251" t="s">
        <v>142</v>
      </c>
      <c r="E150" s="252" t="s">
        <v>1</v>
      </c>
      <c r="F150" s="253" t="s">
        <v>159</v>
      </c>
      <c r="G150" s="250"/>
      <c r="H150" s="254">
        <v>22.562000000000001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142</v>
      </c>
      <c r="AU150" s="260" t="s">
        <v>140</v>
      </c>
      <c r="AV150" s="13" t="s">
        <v>140</v>
      </c>
      <c r="AW150" s="13" t="s">
        <v>30</v>
      </c>
      <c r="AX150" s="13" t="s">
        <v>81</v>
      </c>
      <c r="AY150" s="260" t="s">
        <v>132</v>
      </c>
    </row>
    <row r="151" s="2" customFormat="1" ht="16.5" customHeight="1">
      <c r="A151" s="37"/>
      <c r="B151" s="38"/>
      <c r="C151" s="235" t="s">
        <v>160</v>
      </c>
      <c r="D151" s="235" t="s">
        <v>135</v>
      </c>
      <c r="E151" s="236" t="s">
        <v>161</v>
      </c>
      <c r="F151" s="237" t="s">
        <v>162</v>
      </c>
      <c r="G151" s="238" t="s">
        <v>151</v>
      </c>
      <c r="H151" s="239">
        <v>1.5</v>
      </c>
      <c r="I151" s="240"/>
      <c r="J151" s="241">
        <f>ROUND(I151*H151,2)</f>
        <v>0</v>
      </c>
      <c r="K151" s="242"/>
      <c r="L151" s="43"/>
      <c r="M151" s="243" t="s">
        <v>1</v>
      </c>
      <c r="N151" s="244" t="s">
        <v>39</v>
      </c>
      <c r="O151" s="90"/>
      <c r="P151" s="245">
        <f>O151*H151</f>
        <v>0</v>
      </c>
      <c r="Q151" s="245">
        <v>0.040000000000000001</v>
      </c>
      <c r="R151" s="245">
        <f>Q151*H151</f>
        <v>0.059999999999999998</v>
      </c>
      <c r="S151" s="245">
        <v>0</v>
      </c>
      <c r="T151" s="24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7" t="s">
        <v>139</v>
      </c>
      <c r="AT151" s="247" t="s">
        <v>135</v>
      </c>
      <c r="AU151" s="247" t="s">
        <v>140</v>
      </c>
      <c r="AY151" s="16" t="s">
        <v>132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6" t="s">
        <v>140</v>
      </c>
      <c r="BK151" s="248">
        <f>ROUND(I151*H151,2)</f>
        <v>0</v>
      </c>
      <c r="BL151" s="16" t="s">
        <v>139</v>
      </c>
      <c r="BM151" s="247" t="s">
        <v>163</v>
      </c>
    </row>
    <row r="152" s="2" customFormat="1" ht="21.75" customHeight="1">
      <c r="A152" s="37"/>
      <c r="B152" s="38"/>
      <c r="C152" s="235" t="s">
        <v>154</v>
      </c>
      <c r="D152" s="235" t="s">
        <v>135</v>
      </c>
      <c r="E152" s="236" t="s">
        <v>164</v>
      </c>
      <c r="F152" s="237" t="s">
        <v>165</v>
      </c>
      <c r="G152" s="238" t="s">
        <v>151</v>
      </c>
      <c r="H152" s="239">
        <v>1.5</v>
      </c>
      <c r="I152" s="240"/>
      <c r="J152" s="241">
        <f>ROUND(I152*H152,2)</f>
        <v>0</v>
      </c>
      <c r="K152" s="242"/>
      <c r="L152" s="43"/>
      <c r="M152" s="243" t="s">
        <v>1</v>
      </c>
      <c r="N152" s="244" t="s">
        <v>39</v>
      </c>
      <c r="O152" s="90"/>
      <c r="P152" s="245">
        <f>O152*H152</f>
        <v>0</v>
      </c>
      <c r="Q152" s="245">
        <v>0.041529999999999997</v>
      </c>
      <c r="R152" s="245">
        <f>Q152*H152</f>
        <v>0.062294999999999996</v>
      </c>
      <c r="S152" s="245">
        <v>0</v>
      </c>
      <c r="T152" s="24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7" t="s">
        <v>139</v>
      </c>
      <c r="AT152" s="247" t="s">
        <v>135</v>
      </c>
      <c r="AU152" s="247" t="s">
        <v>140</v>
      </c>
      <c r="AY152" s="16" t="s">
        <v>132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6" t="s">
        <v>140</v>
      </c>
      <c r="BK152" s="248">
        <f>ROUND(I152*H152,2)</f>
        <v>0</v>
      </c>
      <c r="BL152" s="16" t="s">
        <v>139</v>
      </c>
      <c r="BM152" s="247" t="s">
        <v>166</v>
      </c>
    </row>
    <row r="153" s="2" customFormat="1" ht="21.75" customHeight="1">
      <c r="A153" s="37"/>
      <c r="B153" s="38"/>
      <c r="C153" s="235" t="s">
        <v>167</v>
      </c>
      <c r="D153" s="235" t="s">
        <v>135</v>
      </c>
      <c r="E153" s="236" t="s">
        <v>168</v>
      </c>
      <c r="F153" s="237" t="s">
        <v>169</v>
      </c>
      <c r="G153" s="238" t="s">
        <v>151</v>
      </c>
      <c r="H153" s="239">
        <v>75.207999999999998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39</v>
      </c>
      <c r="O153" s="90"/>
      <c r="P153" s="245">
        <f>O153*H153</f>
        <v>0</v>
      </c>
      <c r="Q153" s="245">
        <v>0.017000000000000001</v>
      </c>
      <c r="R153" s="245">
        <f>Q153*H153</f>
        <v>1.2785360000000001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139</v>
      </c>
      <c r="AT153" s="247" t="s">
        <v>135</v>
      </c>
      <c r="AU153" s="247" t="s">
        <v>140</v>
      </c>
      <c r="AY153" s="16" t="s">
        <v>132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140</v>
      </c>
      <c r="BK153" s="248">
        <f>ROUND(I153*H153,2)</f>
        <v>0</v>
      </c>
      <c r="BL153" s="16" t="s">
        <v>139</v>
      </c>
      <c r="BM153" s="247" t="s">
        <v>170</v>
      </c>
    </row>
    <row r="154" s="13" customFormat="1">
      <c r="A154" s="13"/>
      <c r="B154" s="249"/>
      <c r="C154" s="250"/>
      <c r="D154" s="251" t="s">
        <v>142</v>
      </c>
      <c r="E154" s="252" t="s">
        <v>1</v>
      </c>
      <c r="F154" s="253" t="s">
        <v>171</v>
      </c>
      <c r="G154" s="250"/>
      <c r="H154" s="254">
        <v>22.553000000000001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142</v>
      </c>
      <c r="AU154" s="260" t="s">
        <v>140</v>
      </c>
      <c r="AV154" s="13" t="s">
        <v>140</v>
      </c>
      <c r="AW154" s="13" t="s">
        <v>30</v>
      </c>
      <c r="AX154" s="13" t="s">
        <v>73</v>
      </c>
      <c r="AY154" s="260" t="s">
        <v>132</v>
      </c>
    </row>
    <row r="155" s="13" customFormat="1">
      <c r="A155" s="13"/>
      <c r="B155" s="249"/>
      <c r="C155" s="250"/>
      <c r="D155" s="251" t="s">
        <v>142</v>
      </c>
      <c r="E155" s="252" t="s">
        <v>1</v>
      </c>
      <c r="F155" s="253" t="s">
        <v>172</v>
      </c>
      <c r="G155" s="250"/>
      <c r="H155" s="254">
        <v>22.795000000000002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142</v>
      </c>
      <c r="AU155" s="260" t="s">
        <v>140</v>
      </c>
      <c r="AV155" s="13" t="s">
        <v>140</v>
      </c>
      <c r="AW155" s="13" t="s">
        <v>30</v>
      </c>
      <c r="AX155" s="13" t="s">
        <v>73</v>
      </c>
      <c r="AY155" s="260" t="s">
        <v>132</v>
      </c>
    </row>
    <row r="156" s="13" customFormat="1">
      <c r="A156" s="13"/>
      <c r="B156" s="249"/>
      <c r="C156" s="250"/>
      <c r="D156" s="251" t="s">
        <v>142</v>
      </c>
      <c r="E156" s="252" t="s">
        <v>1</v>
      </c>
      <c r="F156" s="253" t="s">
        <v>173</v>
      </c>
      <c r="G156" s="250"/>
      <c r="H156" s="254">
        <v>2.0350000000000001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142</v>
      </c>
      <c r="AU156" s="260" t="s">
        <v>140</v>
      </c>
      <c r="AV156" s="13" t="s">
        <v>140</v>
      </c>
      <c r="AW156" s="13" t="s">
        <v>30</v>
      </c>
      <c r="AX156" s="13" t="s">
        <v>73</v>
      </c>
      <c r="AY156" s="260" t="s">
        <v>132</v>
      </c>
    </row>
    <row r="157" s="13" customFormat="1">
      <c r="A157" s="13"/>
      <c r="B157" s="249"/>
      <c r="C157" s="250"/>
      <c r="D157" s="251" t="s">
        <v>142</v>
      </c>
      <c r="E157" s="252" t="s">
        <v>1</v>
      </c>
      <c r="F157" s="253" t="s">
        <v>174</v>
      </c>
      <c r="G157" s="250"/>
      <c r="H157" s="254">
        <v>4.625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142</v>
      </c>
      <c r="AU157" s="260" t="s">
        <v>140</v>
      </c>
      <c r="AV157" s="13" t="s">
        <v>140</v>
      </c>
      <c r="AW157" s="13" t="s">
        <v>30</v>
      </c>
      <c r="AX157" s="13" t="s">
        <v>73</v>
      </c>
      <c r="AY157" s="260" t="s">
        <v>132</v>
      </c>
    </row>
    <row r="158" s="13" customFormat="1">
      <c r="A158" s="13"/>
      <c r="B158" s="249"/>
      <c r="C158" s="250"/>
      <c r="D158" s="251" t="s">
        <v>142</v>
      </c>
      <c r="E158" s="252" t="s">
        <v>1</v>
      </c>
      <c r="F158" s="253" t="s">
        <v>175</v>
      </c>
      <c r="G158" s="250"/>
      <c r="H158" s="254">
        <v>15.199999999999999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142</v>
      </c>
      <c r="AU158" s="260" t="s">
        <v>140</v>
      </c>
      <c r="AV158" s="13" t="s">
        <v>140</v>
      </c>
      <c r="AW158" s="13" t="s">
        <v>30</v>
      </c>
      <c r="AX158" s="13" t="s">
        <v>73</v>
      </c>
      <c r="AY158" s="260" t="s">
        <v>132</v>
      </c>
    </row>
    <row r="159" s="13" customFormat="1">
      <c r="A159" s="13"/>
      <c r="B159" s="249"/>
      <c r="C159" s="250"/>
      <c r="D159" s="251" t="s">
        <v>142</v>
      </c>
      <c r="E159" s="252" t="s">
        <v>1</v>
      </c>
      <c r="F159" s="253" t="s">
        <v>176</v>
      </c>
      <c r="G159" s="250"/>
      <c r="H159" s="254">
        <v>8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142</v>
      </c>
      <c r="AU159" s="260" t="s">
        <v>140</v>
      </c>
      <c r="AV159" s="13" t="s">
        <v>140</v>
      </c>
      <c r="AW159" s="13" t="s">
        <v>30</v>
      </c>
      <c r="AX159" s="13" t="s">
        <v>73</v>
      </c>
      <c r="AY159" s="260" t="s">
        <v>132</v>
      </c>
    </row>
    <row r="160" s="14" customFormat="1">
      <c r="A160" s="14"/>
      <c r="B160" s="261"/>
      <c r="C160" s="262"/>
      <c r="D160" s="251" t="s">
        <v>142</v>
      </c>
      <c r="E160" s="263" t="s">
        <v>1</v>
      </c>
      <c r="F160" s="264" t="s">
        <v>177</v>
      </c>
      <c r="G160" s="262"/>
      <c r="H160" s="265">
        <v>75.207999999999998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142</v>
      </c>
      <c r="AU160" s="271" t="s">
        <v>140</v>
      </c>
      <c r="AV160" s="14" t="s">
        <v>139</v>
      </c>
      <c r="AW160" s="14" t="s">
        <v>30</v>
      </c>
      <c r="AX160" s="14" t="s">
        <v>81</v>
      </c>
      <c r="AY160" s="271" t="s">
        <v>132</v>
      </c>
    </row>
    <row r="161" s="2" customFormat="1" ht="21.75" customHeight="1">
      <c r="A161" s="37"/>
      <c r="B161" s="38"/>
      <c r="C161" s="235" t="s">
        <v>178</v>
      </c>
      <c r="D161" s="235" t="s">
        <v>135</v>
      </c>
      <c r="E161" s="236" t="s">
        <v>179</v>
      </c>
      <c r="F161" s="237" t="s">
        <v>180</v>
      </c>
      <c r="G161" s="238" t="s">
        <v>151</v>
      </c>
      <c r="H161" s="239">
        <v>57.408000000000001</v>
      </c>
      <c r="I161" s="240"/>
      <c r="J161" s="241">
        <f>ROUND(I161*H161,2)</f>
        <v>0</v>
      </c>
      <c r="K161" s="242"/>
      <c r="L161" s="43"/>
      <c r="M161" s="243" t="s">
        <v>1</v>
      </c>
      <c r="N161" s="244" t="s">
        <v>39</v>
      </c>
      <c r="O161" s="90"/>
      <c r="P161" s="245">
        <f>O161*H161</f>
        <v>0</v>
      </c>
      <c r="Q161" s="245">
        <v>0.00025999999999999998</v>
      </c>
      <c r="R161" s="245">
        <f>Q161*H161</f>
        <v>0.01492608</v>
      </c>
      <c r="S161" s="245">
        <v>0</v>
      </c>
      <c r="T161" s="24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7" t="s">
        <v>139</v>
      </c>
      <c r="AT161" s="247" t="s">
        <v>135</v>
      </c>
      <c r="AU161" s="247" t="s">
        <v>140</v>
      </c>
      <c r="AY161" s="16" t="s">
        <v>132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6" t="s">
        <v>140</v>
      </c>
      <c r="BK161" s="248">
        <f>ROUND(I161*H161,2)</f>
        <v>0</v>
      </c>
      <c r="BL161" s="16" t="s">
        <v>139</v>
      </c>
      <c r="BM161" s="247" t="s">
        <v>181</v>
      </c>
    </row>
    <row r="162" s="13" customFormat="1">
      <c r="A162" s="13"/>
      <c r="B162" s="249"/>
      <c r="C162" s="250"/>
      <c r="D162" s="251" t="s">
        <v>142</v>
      </c>
      <c r="E162" s="252" t="s">
        <v>1</v>
      </c>
      <c r="F162" s="253" t="s">
        <v>182</v>
      </c>
      <c r="G162" s="250"/>
      <c r="H162" s="254">
        <v>57.408000000000001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142</v>
      </c>
      <c r="AU162" s="260" t="s">
        <v>140</v>
      </c>
      <c r="AV162" s="13" t="s">
        <v>140</v>
      </c>
      <c r="AW162" s="13" t="s">
        <v>30</v>
      </c>
      <c r="AX162" s="13" t="s">
        <v>81</v>
      </c>
      <c r="AY162" s="260" t="s">
        <v>132</v>
      </c>
    </row>
    <row r="163" s="2" customFormat="1" ht="16.5" customHeight="1">
      <c r="A163" s="37"/>
      <c r="B163" s="38"/>
      <c r="C163" s="235" t="s">
        <v>183</v>
      </c>
      <c r="D163" s="235" t="s">
        <v>135</v>
      </c>
      <c r="E163" s="236" t="s">
        <v>184</v>
      </c>
      <c r="F163" s="237" t="s">
        <v>185</v>
      </c>
      <c r="G163" s="238" t="s">
        <v>151</v>
      </c>
      <c r="H163" s="239">
        <v>8</v>
      </c>
      <c r="I163" s="240"/>
      <c r="J163" s="241">
        <f>ROUND(I163*H163,2)</f>
        <v>0</v>
      </c>
      <c r="K163" s="242"/>
      <c r="L163" s="43"/>
      <c r="M163" s="243" t="s">
        <v>1</v>
      </c>
      <c r="N163" s="244" t="s">
        <v>39</v>
      </c>
      <c r="O163" s="90"/>
      <c r="P163" s="245">
        <f>O163*H163</f>
        <v>0</v>
      </c>
      <c r="Q163" s="245">
        <v>0.040000000000000001</v>
      </c>
      <c r="R163" s="245">
        <f>Q163*H163</f>
        <v>0.32000000000000001</v>
      </c>
      <c r="S163" s="245">
        <v>0</v>
      </c>
      <c r="T163" s="24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7" t="s">
        <v>139</v>
      </c>
      <c r="AT163" s="247" t="s">
        <v>135</v>
      </c>
      <c r="AU163" s="247" t="s">
        <v>140</v>
      </c>
      <c r="AY163" s="16" t="s">
        <v>132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6" t="s">
        <v>140</v>
      </c>
      <c r="BK163" s="248">
        <f>ROUND(I163*H163,2)</f>
        <v>0</v>
      </c>
      <c r="BL163" s="16" t="s">
        <v>139</v>
      </c>
      <c r="BM163" s="247" t="s">
        <v>186</v>
      </c>
    </row>
    <row r="164" s="2" customFormat="1" ht="21.75" customHeight="1">
      <c r="A164" s="37"/>
      <c r="B164" s="38"/>
      <c r="C164" s="235" t="s">
        <v>187</v>
      </c>
      <c r="D164" s="235" t="s">
        <v>135</v>
      </c>
      <c r="E164" s="236" t="s">
        <v>188</v>
      </c>
      <c r="F164" s="237" t="s">
        <v>189</v>
      </c>
      <c r="G164" s="238" t="s">
        <v>151</v>
      </c>
      <c r="H164" s="239">
        <v>2.3999999999999999</v>
      </c>
      <c r="I164" s="240"/>
      <c r="J164" s="241">
        <f>ROUND(I164*H164,2)</f>
        <v>0</v>
      </c>
      <c r="K164" s="242"/>
      <c r="L164" s="43"/>
      <c r="M164" s="243" t="s">
        <v>1</v>
      </c>
      <c r="N164" s="244" t="s">
        <v>39</v>
      </c>
      <c r="O164" s="90"/>
      <c r="P164" s="245">
        <f>O164*H164</f>
        <v>0</v>
      </c>
      <c r="Q164" s="245">
        <v>0.0043800000000000002</v>
      </c>
      <c r="R164" s="245">
        <f>Q164*H164</f>
        <v>0.010512000000000001</v>
      </c>
      <c r="S164" s="245">
        <v>0</v>
      </c>
      <c r="T164" s="24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7" t="s">
        <v>139</v>
      </c>
      <c r="AT164" s="247" t="s">
        <v>135</v>
      </c>
      <c r="AU164" s="247" t="s">
        <v>140</v>
      </c>
      <c r="AY164" s="16" t="s">
        <v>132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6" t="s">
        <v>140</v>
      </c>
      <c r="BK164" s="248">
        <f>ROUND(I164*H164,2)</f>
        <v>0</v>
      </c>
      <c r="BL164" s="16" t="s">
        <v>139</v>
      </c>
      <c r="BM164" s="247" t="s">
        <v>190</v>
      </c>
    </row>
    <row r="165" s="13" customFormat="1">
      <c r="A165" s="13"/>
      <c r="B165" s="249"/>
      <c r="C165" s="250"/>
      <c r="D165" s="251" t="s">
        <v>142</v>
      </c>
      <c r="E165" s="252" t="s">
        <v>1</v>
      </c>
      <c r="F165" s="253" t="s">
        <v>191</v>
      </c>
      <c r="G165" s="250"/>
      <c r="H165" s="254">
        <v>2.3999999999999999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142</v>
      </c>
      <c r="AU165" s="260" t="s">
        <v>140</v>
      </c>
      <c r="AV165" s="13" t="s">
        <v>140</v>
      </c>
      <c r="AW165" s="13" t="s">
        <v>30</v>
      </c>
      <c r="AX165" s="13" t="s">
        <v>81</v>
      </c>
      <c r="AY165" s="260" t="s">
        <v>132</v>
      </c>
    </row>
    <row r="166" s="2" customFormat="1" ht="21.75" customHeight="1">
      <c r="A166" s="37"/>
      <c r="B166" s="38"/>
      <c r="C166" s="235" t="s">
        <v>192</v>
      </c>
      <c r="D166" s="235" t="s">
        <v>135</v>
      </c>
      <c r="E166" s="236" t="s">
        <v>193</v>
      </c>
      <c r="F166" s="237" t="s">
        <v>194</v>
      </c>
      <c r="G166" s="238" t="s">
        <v>151</v>
      </c>
      <c r="H166" s="239">
        <v>8</v>
      </c>
      <c r="I166" s="240"/>
      <c r="J166" s="241">
        <f>ROUND(I166*H166,2)</f>
        <v>0</v>
      </c>
      <c r="K166" s="242"/>
      <c r="L166" s="43"/>
      <c r="M166" s="243" t="s">
        <v>1</v>
      </c>
      <c r="N166" s="244" t="s">
        <v>39</v>
      </c>
      <c r="O166" s="90"/>
      <c r="P166" s="245">
        <f>O166*H166</f>
        <v>0</v>
      </c>
      <c r="Q166" s="245">
        <v>0.041529999999999997</v>
      </c>
      <c r="R166" s="245">
        <f>Q166*H166</f>
        <v>0.33223999999999998</v>
      </c>
      <c r="S166" s="245">
        <v>0</v>
      </c>
      <c r="T166" s="24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7" t="s">
        <v>139</v>
      </c>
      <c r="AT166" s="247" t="s">
        <v>135</v>
      </c>
      <c r="AU166" s="247" t="s">
        <v>140</v>
      </c>
      <c r="AY166" s="16" t="s">
        <v>132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6" t="s">
        <v>140</v>
      </c>
      <c r="BK166" s="248">
        <f>ROUND(I166*H166,2)</f>
        <v>0</v>
      </c>
      <c r="BL166" s="16" t="s">
        <v>139</v>
      </c>
      <c r="BM166" s="247" t="s">
        <v>195</v>
      </c>
    </row>
    <row r="167" s="2" customFormat="1" ht="21.75" customHeight="1">
      <c r="A167" s="37"/>
      <c r="B167" s="38"/>
      <c r="C167" s="235" t="s">
        <v>196</v>
      </c>
      <c r="D167" s="235" t="s">
        <v>135</v>
      </c>
      <c r="E167" s="236" t="s">
        <v>197</v>
      </c>
      <c r="F167" s="237" t="s">
        <v>198</v>
      </c>
      <c r="G167" s="238" t="s">
        <v>138</v>
      </c>
      <c r="H167" s="239">
        <v>2</v>
      </c>
      <c r="I167" s="240"/>
      <c r="J167" s="241">
        <f>ROUND(I167*H167,2)</f>
        <v>0</v>
      </c>
      <c r="K167" s="242"/>
      <c r="L167" s="43"/>
      <c r="M167" s="243" t="s">
        <v>1</v>
      </c>
      <c r="N167" s="244" t="s">
        <v>39</v>
      </c>
      <c r="O167" s="90"/>
      <c r="P167" s="245">
        <f>O167*H167</f>
        <v>0</v>
      </c>
      <c r="Q167" s="245">
        <v>0.0037599999999999999</v>
      </c>
      <c r="R167" s="245">
        <f>Q167*H167</f>
        <v>0.0075199999999999998</v>
      </c>
      <c r="S167" s="245">
        <v>0</v>
      </c>
      <c r="T167" s="24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7" t="s">
        <v>139</v>
      </c>
      <c r="AT167" s="247" t="s">
        <v>135</v>
      </c>
      <c r="AU167" s="247" t="s">
        <v>140</v>
      </c>
      <c r="AY167" s="16" t="s">
        <v>132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6" t="s">
        <v>140</v>
      </c>
      <c r="BK167" s="248">
        <f>ROUND(I167*H167,2)</f>
        <v>0</v>
      </c>
      <c r="BL167" s="16" t="s">
        <v>139</v>
      </c>
      <c r="BM167" s="247" t="s">
        <v>199</v>
      </c>
    </row>
    <row r="168" s="13" customFormat="1">
      <c r="A168" s="13"/>
      <c r="B168" s="249"/>
      <c r="C168" s="250"/>
      <c r="D168" s="251" t="s">
        <v>142</v>
      </c>
      <c r="E168" s="252" t="s">
        <v>1</v>
      </c>
      <c r="F168" s="253" t="s">
        <v>143</v>
      </c>
      <c r="G168" s="250"/>
      <c r="H168" s="254">
        <v>2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142</v>
      </c>
      <c r="AU168" s="260" t="s">
        <v>140</v>
      </c>
      <c r="AV168" s="13" t="s">
        <v>140</v>
      </c>
      <c r="AW168" s="13" t="s">
        <v>30</v>
      </c>
      <c r="AX168" s="13" t="s">
        <v>81</v>
      </c>
      <c r="AY168" s="260" t="s">
        <v>132</v>
      </c>
    </row>
    <row r="169" s="2" customFormat="1" ht="21.75" customHeight="1">
      <c r="A169" s="37"/>
      <c r="B169" s="38"/>
      <c r="C169" s="235" t="s">
        <v>200</v>
      </c>
      <c r="D169" s="235" t="s">
        <v>135</v>
      </c>
      <c r="E169" s="236" t="s">
        <v>201</v>
      </c>
      <c r="F169" s="237" t="s">
        <v>202</v>
      </c>
      <c r="G169" s="238" t="s">
        <v>138</v>
      </c>
      <c r="H169" s="239">
        <v>2</v>
      </c>
      <c r="I169" s="240"/>
      <c r="J169" s="241">
        <f>ROUND(I169*H169,2)</f>
        <v>0</v>
      </c>
      <c r="K169" s="242"/>
      <c r="L169" s="43"/>
      <c r="M169" s="243" t="s">
        <v>1</v>
      </c>
      <c r="N169" s="244" t="s">
        <v>39</v>
      </c>
      <c r="O169" s="90"/>
      <c r="P169" s="245">
        <f>O169*H169</f>
        <v>0</v>
      </c>
      <c r="Q169" s="245">
        <v>0.1575</v>
      </c>
      <c r="R169" s="245">
        <f>Q169*H169</f>
        <v>0.315</v>
      </c>
      <c r="S169" s="245">
        <v>0</v>
      </c>
      <c r="T169" s="24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7" t="s">
        <v>139</v>
      </c>
      <c r="AT169" s="247" t="s">
        <v>135</v>
      </c>
      <c r="AU169" s="247" t="s">
        <v>140</v>
      </c>
      <c r="AY169" s="16" t="s">
        <v>132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6" t="s">
        <v>140</v>
      </c>
      <c r="BK169" s="248">
        <f>ROUND(I169*H169,2)</f>
        <v>0</v>
      </c>
      <c r="BL169" s="16" t="s">
        <v>139</v>
      </c>
      <c r="BM169" s="247" t="s">
        <v>203</v>
      </c>
    </row>
    <row r="170" s="13" customFormat="1">
      <c r="A170" s="13"/>
      <c r="B170" s="249"/>
      <c r="C170" s="250"/>
      <c r="D170" s="251" t="s">
        <v>142</v>
      </c>
      <c r="E170" s="252" t="s">
        <v>1</v>
      </c>
      <c r="F170" s="253" t="s">
        <v>204</v>
      </c>
      <c r="G170" s="250"/>
      <c r="H170" s="254">
        <v>1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142</v>
      </c>
      <c r="AU170" s="260" t="s">
        <v>140</v>
      </c>
      <c r="AV170" s="13" t="s">
        <v>140</v>
      </c>
      <c r="AW170" s="13" t="s">
        <v>30</v>
      </c>
      <c r="AX170" s="13" t="s">
        <v>73</v>
      </c>
      <c r="AY170" s="260" t="s">
        <v>132</v>
      </c>
    </row>
    <row r="171" s="13" customFormat="1">
      <c r="A171" s="13"/>
      <c r="B171" s="249"/>
      <c r="C171" s="250"/>
      <c r="D171" s="251" t="s">
        <v>142</v>
      </c>
      <c r="E171" s="252" t="s">
        <v>1</v>
      </c>
      <c r="F171" s="253" t="s">
        <v>205</v>
      </c>
      <c r="G171" s="250"/>
      <c r="H171" s="254">
        <v>1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142</v>
      </c>
      <c r="AU171" s="260" t="s">
        <v>140</v>
      </c>
      <c r="AV171" s="13" t="s">
        <v>140</v>
      </c>
      <c r="AW171" s="13" t="s">
        <v>30</v>
      </c>
      <c r="AX171" s="13" t="s">
        <v>73</v>
      </c>
      <c r="AY171" s="260" t="s">
        <v>132</v>
      </c>
    </row>
    <row r="172" s="14" customFormat="1">
      <c r="A172" s="14"/>
      <c r="B172" s="261"/>
      <c r="C172" s="262"/>
      <c r="D172" s="251" t="s">
        <v>142</v>
      </c>
      <c r="E172" s="263" t="s">
        <v>1</v>
      </c>
      <c r="F172" s="264" t="s">
        <v>177</v>
      </c>
      <c r="G172" s="262"/>
      <c r="H172" s="265">
        <v>2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142</v>
      </c>
      <c r="AU172" s="271" t="s">
        <v>140</v>
      </c>
      <c r="AV172" s="14" t="s">
        <v>139</v>
      </c>
      <c r="AW172" s="14" t="s">
        <v>30</v>
      </c>
      <c r="AX172" s="14" t="s">
        <v>81</v>
      </c>
      <c r="AY172" s="271" t="s">
        <v>132</v>
      </c>
    </row>
    <row r="173" s="2" customFormat="1" ht="21.75" customHeight="1">
      <c r="A173" s="37"/>
      <c r="B173" s="38"/>
      <c r="C173" s="235" t="s">
        <v>206</v>
      </c>
      <c r="D173" s="235" t="s">
        <v>135</v>
      </c>
      <c r="E173" s="236" t="s">
        <v>207</v>
      </c>
      <c r="F173" s="237" t="s">
        <v>208</v>
      </c>
      <c r="G173" s="238" t="s">
        <v>151</v>
      </c>
      <c r="H173" s="239">
        <v>191.36000000000001</v>
      </c>
      <c r="I173" s="240"/>
      <c r="J173" s="241">
        <f>ROUND(I173*H173,2)</f>
        <v>0</v>
      </c>
      <c r="K173" s="242"/>
      <c r="L173" s="43"/>
      <c r="M173" s="243" t="s">
        <v>1</v>
      </c>
      <c r="N173" s="244" t="s">
        <v>39</v>
      </c>
      <c r="O173" s="90"/>
      <c r="P173" s="245">
        <f>O173*H173</f>
        <v>0</v>
      </c>
      <c r="Q173" s="245">
        <v>0.017000000000000001</v>
      </c>
      <c r="R173" s="245">
        <f>Q173*H173</f>
        <v>3.2531200000000005</v>
      </c>
      <c r="S173" s="245">
        <v>0</v>
      </c>
      <c r="T173" s="24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7" t="s">
        <v>139</v>
      </c>
      <c r="AT173" s="247" t="s">
        <v>135</v>
      </c>
      <c r="AU173" s="247" t="s">
        <v>140</v>
      </c>
      <c r="AY173" s="16" t="s">
        <v>132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6" t="s">
        <v>140</v>
      </c>
      <c r="BK173" s="248">
        <f>ROUND(I173*H173,2)</f>
        <v>0</v>
      </c>
      <c r="BL173" s="16" t="s">
        <v>139</v>
      </c>
      <c r="BM173" s="247" t="s">
        <v>209</v>
      </c>
    </row>
    <row r="174" s="13" customFormat="1">
      <c r="A174" s="13"/>
      <c r="B174" s="249"/>
      <c r="C174" s="250"/>
      <c r="D174" s="251" t="s">
        <v>142</v>
      </c>
      <c r="E174" s="252" t="s">
        <v>1</v>
      </c>
      <c r="F174" s="253" t="s">
        <v>210</v>
      </c>
      <c r="G174" s="250"/>
      <c r="H174" s="254">
        <v>49.835000000000001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142</v>
      </c>
      <c r="AU174" s="260" t="s">
        <v>140</v>
      </c>
      <c r="AV174" s="13" t="s">
        <v>140</v>
      </c>
      <c r="AW174" s="13" t="s">
        <v>30</v>
      </c>
      <c r="AX174" s="13" t="s">
        <v>73</v>
      </c>
      <c r="AY174" s="260" t="s">
        <v>132</v>
      </c>
    </row>
    <row r="175" s="13" customFormat="1">
      <c r="A175" s="13"/>
      <c r="B175" s="249"/>
      <c r="C175" s="250"/>
      <c r="D175" s="251" t="s">
        <v>142</v>
      </c>
      <c r="E175" s="252" t="s">
        <v>1</v>
      </c>
      <c r="F175" s="253" t="s">
        <v>211</v>
      </c>
      <c r="G175" s="250"/>
      <c r="H175" s="254">
        <v>47.664999999999999</v>
      </c>
      <c r="I175" s="255"/>
      <c r="J175" s="250"/>
      <c r="K175" s="250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142</v>
      </c>
      <c r="AU175" s="260" t="s">
        <v>140</v>
      </c>
      <c r="AV175" s="13" t="s">
        <v>140</v>
      </c>
      <c r="AW175" s="13" t="s">
        <v>30</v>
      </c>
      <c r="AX175" s="13" t="s">
        <v>73</v>
      </c>
      <c r="AY175" s="260" t="s">
        <v>132</v>
      </c>
    </row>
    <row r="176" s="13" customFormat="1">
      <c r="A176" s="13"/>
      <c r="B176" s="249"/>
      <c r="C176" s="250"/>
      <c r="D176" s="251" t="s">
        <v>142</v>
      </c>
      <c r="E176" s="252" t="s">
        <v>1</v>
      </c>
      <c r="F176" s="253" t="s">
        <v>212</v>
      </c>
      <c r="G176" s="250"/>
      <c r="H176" s="254">
        <v>27.300000000000001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142</v>
      </c>
      <c r="AU176" s="260" t="s">
        <v>140</v>
      </c>
      <c r="AV176" s="13" t="s">
        <v>140</v>
      </c>
      <c r="AW176" s="13" t="s">
        <v>30</v>
      </c>
      <c r="AX176" s="13" t="s">
        <v>73</v>
      </c>
      <c r="AY176" s="260" t="s">
        <v>132</v>
      </c>
    </row>
    <row r="177" s="13" customFormat="1">
      <c r="A177" s="13"/>
      <c r="B177" s="249"/>
      <c r="C177" s="250"/>
      <c r="D177" s="251" t="s">
        <v>142</v>
      </c>
      <c r="E177" s="252" t="s">
        <v>1</v>
      </c>
      <c r="F177" s="253" t="s">
        <v>213</v>
      </c>
      <c r="G177" s="250"/>
      <c r="H177" s="254">
        <v>38.659999999999997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142</v>
      </c>
      <c r="AU177" s="260" t="s">
        <v>140</v>
      </c>
      <c r="AV177" s="13" t="s">
        <v>140</v>
      </c>
      <c r="AW177" s="13" t="s">
        <v>30</v>
      </c>
      <c r="AX177" s="13" t="s">
        <v>73</v>
      </c>
      <c r="AY177" s="260" t="s">
        <v>132</v>
      </c>
    </row>
    <row r="178" s="13" customFormat="1">
      <c r="A178" s="13"/>
      <c r="B178" s="249"/>
      <c r="C178" s="250"/>
      <c r="D178" s="251" t="s">
        <v>142</v>
      </c>
      <c r="E178" s="252" t="s">
        <v>1</v>
      </c>
      <c r="F178" s="253" t="s">
        <v>214</v>
      </c>
      <c r="G178" s="250"/>
      <c r="H178" s="254">
        <v>-3.8999999999999999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142</v>
      </c>
      <c r="AU178" s="260" t="s">
        <v>140</v>
      </c>
      <c r="AV178" s="13" t="s">
        <v>140</v>
      </c>
      <c r="AW178" s="13" t="s">
        <v>30</v>
      </c>
      <c r="AX178" s="13" t="s">
        <v>73</v>
      </c>
      <c r="AY178" s="260" t="s">
        <v>132</v>
      </c>
    </row>
    <row r="179" s="13" customFormat="1">
      <c r="A179" s="13"/>
      <c r="B179" s="249"/>
      <c r="C179" s="250"/>
      <c r="D179" s="251" t="s">
        <v>142</v>
      </c>
      <c r="E179" s="252" t="s">
        <v>1</v>
      </c>
      <c r="F179" s="253" t="s">
        <v>215</v>
      </c>
      <c r="G179" s="250"/>
      <c r="H179" s="254">
        <v>6.6749999999999998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142</v>
      </c>
      <c r="AU179" s="260" t="s">
        <v>140</v>
      </c>
      <c r="AV179" s="13" t="s">
        <v>140</v>
      </c>
      <c r="AW179" s="13" t="s">
        <v>30</v>
      </c>
      <c r="AX179" s="13" t="s">
        <v>73</v>
      </c>
      <c r="AY179" s="260" t="s">
        <v>132</v>
      </c>
    </row>
    <row r="180" s="13" customFormat="1">
      <c r="A180" s="13"/>
      <c r="B180" s="249"/>
      <c r="C180" s="250"/>
      <c r="D180" s="251" t="s">
        <v>142</v>
      </c>
      <c r="E180" s="252" t="s">
        <v>1</v>
      </c>
      <c r="F180" s="253" t="s">
        <v>216</v>
      </c>
      <c r="G180" s="250"/>
      <c r="H180" s="254">
        <v>9.8699999999999992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142</v>
      </c>
      <c r="AU180" s="260" t="s">
        <v>140</v>
      </c>
      <c r="AV180" s="13" t="s">
        <v>140</v>
      </c>
      <c r="AW180" s="13" t="s">
        <v>30</v>
      </c>
      <c r="AX180" s="13" t="s">
        <v>73</v>
      </c>
      <c r="AY180" s="260" t="s">
        <v>132</v>
      </c>
    </row>
    <row r="181" s="13" customFormat="1">
      <c r="A181" s="13"/>
      <c r="B181" s="249"/>
      <c r="C181" s="250"/>
      <c r="D181" s="251" t="s">
        <v>142</v>
      </c>
      <c r="E181" s="252" t="s">
        <v>1</v>
      </c>
      <c r="F181" s="253" t="s">
        <v>217</v>
      </c>
      <c r="G181" s="250"/>
      <c r="H181" s="254">
        <v>15.255000000000001</v>
      </c>
      <c r="I181" s="255"/>
      <c r="J181" s="250"/>
      <c r="K181" s="250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142</v>
      </c>
      <c r="AU181" s="260" t="s">
        <v>140</v>
      </c>
      <c r="AV181" s="13" t="s">
        <v>140</v>
      </c>
      <c r="AW181" s="13" t="s">
        <v>30</v>
      </c>
      <c r="AX181" s="13" t="s">
        <v>73</v>
      </c>
      <c r="AY181" s="260" t="s">
        <v>132</v>
      </c>
    </row>
    <row r="182" s="14" customFormat="1">
      <c r="A182" s="14"/>
      <c r="B182" s="261"/>
      <c r="C182" s="262"/>
      <c r="D182" s="251" t="s">
        <v>142</v>
      </c>
      <c r="E182" s="263" t="s">
        <v>1</v>
      </c>
      <c r="F182" s="264" t="s">
        <v>177</v>
      </c>
      <c r="G182" s="262"/>
      <c r="H182" s="265">
        <v>191.35999999999999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142</v>
      </c>
      <c r="AU182" s="271" t="s">
        <v>140</v>
      </c>
      <c r="AV182" s="14" t="s">
        <v>139</v>
      </c>
      <c r="AW182" s="14" t="s">
        <v>30</v>
      </c>
      <c r="AX182" s="14" t="s">
        <v>81</v>
      </c>
      <c r="AY182" s="271" t="s">
        <v>132</v>
      </c>
    </row>
    <row r="183" s="2" customFormat="1" ht="21.75" customHeight="1">
      <c r="A183" s="37"/>
      <c r="B183" s="38"/>
      <c r="C183" s="235" t="s">
        <v>8</v>
      </c>
      <c r="D183" s="235" t="s">
        <v>135</v>
      </c>
      <c r="E183" s="236" t="s">
        <v>218</v>
      </c>
      <c r="F183" s="237" t="s">
        <v>219</v>
      </c>
      <c r="G183" s="238" t="s">
        <v>151</v>
      </c>
      <c r="H183" s="239">
        <v>1.6000000000000001</v>
      </c>
      <c r="I183" s="240"/>
      <c r="J183" s="241">
        <f>ROUND(I183*H183,2)</f>
        <v>0</v>
      </c>
      <c r="K183" s="242"/>
      <c r="L183" s="43"/>
      <c r="M183" s="243" t="s">
        <v>1</v>
      </c>
      <c r="N183" s="244" t="s">
        <v>39</v>
      </c>
      <c r="O183" s="90"/>
      <c r="P183" s="245">
        <f>O183*H183</f>
        <v>0</v>
      </c>
      <c r="Q183" s="245">
        <v>0.048680000000000001</v>
      </c>
      <c r="R183" s="245">
        <f>Q183*H183</f>
        <v>0.077888000000000013</v>
      </c>
      <c r="S183" s="245">
        <v>0</v>
      </c>
      <c r="T183" s="24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7" t="s">
        <v>139</v>
      </c>
      <c r="AT183" s="247" t="s">
        <v>135</v>
      </c>
      <c r="AU183" s="247" t="s">
        <v>140</v>
      </c>
      <c r="AY183" s="16" t="s">
        <v>132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6" t="s">
        <v>140</v>
      </c>
      <c r="BK183" s="248">
        <f>ROUND(I183*H183,2)</f>
        <v>0</v>
      </c>
      <c r="BL183" s="16" t="s">
        <v>139</v>
      </c>
      <c r="BM183" s="247" t="s">
        <v>220</v>
      </c>
    </row>
    <row r="184" s="13" customFormat="1">
      <c r="A184" s="13"/>
      <c r="B184" s="249"/>
      <c r="C184" s="250"/>
      <c r="D184" s="251" t="s">
        <v>142</v>
      </c>
      <c r="E184" s="252" t="s">
        <v>1</v>
      </c>
      <c r="F184" s="253" t="s">
        <v>221</v>
      </c>
      <c r="G184" s="250"/>
      <c r="H184" s="254">
        <v>1.6000000000000001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142</v>
      </c>
      <c r="AU184" s="260" t="s">
        <v>140</v>
      </c>
      <c r="AV184" s="13" t="s">
        <v>140</v>
      </c>
      <c r="AW184" s="13" t="s">
        <v>30</v>
      </c>
      <c r="AX184" s="13" t="s">
        <v>73</v>
      </c>
      <c r="AY184" s="260" t="s">
        <v>132</v>
      </c>
    </row>
    <row r="185" s="14" customFormat="1">
      <c r="A185" s="14"/>
      <c r="B185" s="261"/>
      <c r="C185" s="262"/>
      <c r="D185" s="251" t="s">
        <v>142</v>
      </c>
      <c r="E185" s="263" t="s">
        <v>1</v>
      </c>
      <c r="F185" s="264" t="s">
        <v>177</v>
      </c>
      <c r="G185" s="262"/>
      <c r="H185" s="265">
        <v>1.6000000000000001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142</v>
      </c>
      <c r="AU185" s="271" t="s">
        <v>140</v>
      </c>
      <c r="AV185" s="14" t="s">
        <v>139</v>
      </c>
      <c r="AW185" s="14" t="s">
        <v>30</v>
      </c>
      <c r="AX185" s="14" t="s">
        <v>81</v>
      </c>
      <c r="AY185" s="271" t="s">
        <v>132</v>
      </c>
    </row>
    <row r="186" s="2" customFormat="1" ht="16.5" customHeight="1">
      <c r="A186" s="37"/>
      <c r="B186" s="38"/>
      <c r="C186" s="235" t="s">
        <v>222</v>
      </c>
      <c r="D186" s="235" t="s">
        <v>135</v>
      </c>
      <c r="E186" s="236" t="s">
        <v>223</v>
      </c>
      <c r="F186" s="237" t="s">
        <v>224</v>
      </c>
      <c r="G186" s="238" t="s">
        <v>138</v>
      </c>
      <c r="H186" s="239">
        <v>7</v>
      </c>
      <c r="I186" s="240"/>
      <c r="J186" s="241">
        <f>ROUND(I186*H186,2)</f>
        <v>0</v>
      </c>
      <c r="K186" s="242"/>
      <c r="L186" s="43"/>
      <c r="M186" s="243" t="s">
        <v>1</v>
      </c>
      <c r="N186" s="244" t="s">
        <v>39</v>
      </c>
      <c r="O186" s="90"/>
      <c r="P186" s="245">
        <f>O186*H186</f>
        <v>0</v>
      </c>
      <c r="Q186" s="245">
        <v>0.04684</v>
      </c>
      <c r="R186" s="245">
        <f>Q186*H186</f>
        <v>0.32788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139</v>
      </c>
      <c r="AT186" s="247" t="s">
        <v>135</v>
      </c>
      <c r="AU186" s="247" t="s">
        <v>140</v>
      </c>
      <c r="AY186" s="16" t="s">
        <v>132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140</v>
      </c>
      <c r="BK186" s="248">
        <f>ROUND(I186*H186,2)</f>
        <v>0</v>
      </c>
      <c r="BL186" s="16" t="s">
        <v>139</v>
      </c>
      <c r="BM186" s="247" t="s">
        <v>225</v>
      </c>
    </row>
    <row r="187" s="2" customFormat="1" ht="21.75" customHeight="1">
      <c r="A187" s="37"/>
      <c r="B187" s="38"/>
      <c r="C187" s="272" t="s">
        <v>226</v>
      </c>
      <c r="D187" s="272" t="s">
        <v>227</v>
      </c>
      <c r="E187" s="273" t="s">
        <v>228</v>
      </c>
      <c r="F187" s="274" t="s">
        <v>229</v>
      </c>
      <c r="G187" s="275" t="s">
        <v>138</v>
      </c>
      <c r="H187" s="276">
        <v>3</v>
      </c>
      <c r="I187" s="277"/>
      <c r="J187" s="278">
        <f>ROUND(I187*H187,2)</f>
        <v>0</v>
      </c>
      <c r="K187" s="279"/>
      <c r="L187" s="280"/>
      <c r="M187" s="281" t="s">
        <v>1</v>
      </c>
      <c r="N187" s="282" t="s">
        <v>39</v>
      </c>
      <c r="O187" s="90"/>
      <c r="P187" s="245">
        <f>O187*H187</f>
        <v>0</v>
      </c>
      <c r="Q187" s="245">
        <v>0.01201</v>
      </c>
      <c r="R187" s="245">
        <f>Q187*H187</f>
        <v>0.03603</v>
      </c>
      <c r="S187" s="245">
        <v>0</v>
      </c>
      <c r="T187" s="24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7" t="s">
        <v>178</v>
      </c>
      <c r="AT187" s="247" t="s">
        <v>227</v>
      </c>
      <c r="AU187" s="247" t="s">
        <v>140</v>
      </c>
      <c r="AY187" s="16" t="s">
        <v>132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6" t="s">
        <v>140</v>
      </c>
      <c r="BK187" s="248">
        <f>ROUND(I187*H187,2)</f>
        <v>0</v>
      </c>
      <c r="BL187" s="16" t="s">
        <v>139</v>
      </c>
      <c r="BM187" s="247" t="s">
        <v>230</v>
      </c>
    </row>
    <row r="188" s="2" customFormat="1" ht="21.75" customHeight="1">
      <c r="A188" s="37"/>
      <c r="B188" s="38"/>
      <c r="C188" s="272" t="s">
        <v>231</v>
      </c>
      <c r="D188" s="272" t="s">
        <v>227</v>
      </c>
      <c r="E188" s="273" t="s">
        <v>232</v>
      </c>
      <c r="F188" s="274" t="s">
        <v>233</v>
      </c>
      <c r="G188" s="275" t="s">
        <v>138</v>
      </c>
      <c r="H188" s="276">
        <v>3</v>
      </c>
      <c r="I188" s="277"/>
      <c r="J188" s="278">
        <f>ROUND(I188*H188,2)</f>
        <v>0</v>
      </c>
      <c r="K188" s="279"/>
      <c r="L188" s="280"/>
      <c r="M188" s="281" t="s">
        <v>1</v>
      </c>
      <c r="N188" s="282" t="s">
        <v>39</v>
      </c>
      <c r="O188" s="90"/>
      <c r="P188" s="245">
        <f>O188*H188</f>
        <v>0</v>
      </c>
      <c r="Q188" s="245">
        <v>0.012489999999999999</v>
      </c>
      <c r="R188" s="245">
        <f>Q188*H188</f>
        <v>0.037469999999999996</v>
      </c>
      <c r="S188" s="245">
        <v>0</v>
      </c>
      <c r="T188" s="24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7" t="s">
        <v>178</v>
      </c>
      <c r="AT188" s="247" t="s">
        <v>227</v>
      </c>
      <c r="AU188" s="247" t="s">
        <v>140</v>
      </c>
      <c r="AY188" s="16" t="s">
        <v>132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6" t="s">
        <v>140</v>
      </c>
      <c r="BK188" s="248">
        <f>ROUND(I188*H188,2)</f>
        <v>0</v>
      </c>
      <c r="BL188" s="16" t="s">
        <v>139</v>
      </c>
      <c r="BM188" s="247" t="s">
        <v>234</v>
      </c>
    </row>
    <row r="189" s="2" customFormat="1" ht="21.75" customHeight="1">
      <c r="A189" s="37"/>
      <c r="B189" s="38"/>
      <c r="C189" s="272" t="s">
        <v>235</v>
      </c>
      <c r="D189" s="272" t="s">
        <v>227</v>
      </c>
      <c r="E189" s="273" t="s">
        <v>236</v>
      </c>
      <c r="F189" s="274" t="s">
        <v>237</v>
      </c>
      <c r="G189" s="275" t="s">
        <v>138</v>
      </c>
      <c r="H189" s="276">
        <v>1</v>
      </c>
      <c r="I189" s="277"/>
      <c r="J189" s="278">
        <f>ROUND(I189*H189,2)</f>
        <v>0</v>
      </c>
      <c r="K189" s="279"/>
      <c r="L189" s="280"/>
      <c r="M189" s="281" t="s">
        <v>1</v>
      </c>
      <c r="N189" s="282" t="s">
        <v>39</v>
      </c>
      <c r="O189" s="90"/>
      <c r="P189" s="245">
        <f>O189*H189</f>
        <v>0</v>
      </c>
      <c r="Q189" s="245">
        <v>0.01553</v>
      </c>
      <c r="R189" s="245">
        <f>Q189*H189</f>
        <v>0.01553</v>
      </c>
      <c r="S189" s="245">
        <v>0</v>
      </c>
      <c r="T189" s="24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7" t="s">
        <v>178</v>
      </c>
      <c r="AT189" s="247" t="s">
        <v>227</v>
      </c>
      <c r="AU189" s="247" t="s">
        <v>140</v>
      </c>
      <c r="AY189" s="16" t="s">
        <v>132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6" t="s">
        <v>140</v>
      </c>
      <c r="BK189" s="248">
        <f>ROUND(I189*H189,2)</f>
        <v>0</v>
      </c>
      <c r="BL189" s="16" t="s">
        <v>139</v>
      </c>
      <c r="BM189" s="247" t="s">
        <v>238</v>
      </c>
    </row>
    <row r="190" s="12" customFormat="1" ht="22.8" customHeight="1">
      <c r="A190" s="12"/>
      <c r="B190" s="219"/>
      <c r="C190" s="220"/>
      <c r="D190" s="221" t="s">
        <v>72</v>
      </c>
      <c r="E190" s="233" t="s">
        <v>183</v>
      </c>
      <c r="F190" s="233" t="s">
        <v>239</v>
      </c>
      <c r="G190" s="220"/>
      <c r="H190" s="220"/>
      <c r="I190" s="223"/>
      <c r="J190" s="234">
        <f>BK190</f>
        <v>0</v>
      </c>
      <c r="K190" s="220"/>
      <c r="L190" s="225"/>
      <c r="M190" s="226"/>
      <c r="N190" s="227"/>
      <c r="O190" s="227"/>
      <c r="P190" s="228">
        <f>SUM(P191:P218)</f>
        <v>0</v>
      </c>
      <c r="Q190" s="227"/>
      <c r="R190" s="228">
        <f>SUM(R191:R218)</f>
        <v>0.092505359999999995</v>
      </c>
      <c r="S190" s="227"/>
      <c r="T190" s="229">
        <f>SUM(T191:T218)</f>
        <v>3.1099300000000003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0" t="s">
        <v>81</v>
      </c>
      <c r="AT190" s="231" t="s">
        <v>72</v>
      </c>
      <c r="AU190" s="231" t="s">
        <v>81</v>
      </c>
      <c r="AY190" s="230" t="s">
        <v>132</v>
      </c>
      <c r="BK190" s="232">
        <f>SUM(BK191:BK218)</f>
        <v>0</v>
      </c>
    </row>
    <row r="191" s="2" customFormat="1" ht="21.75" customHeight="1">
      <c r="A191" s="37"/>
      <c r="B191" s="38"/>
      <c r="C191" s="235" t="s">
        <v>240</v>
      </c>
      <c r="D191" s="235" t="s">
        <v>135</v>
      </c>
      <c r="E191" s="236" t="s">
        <v>241</v>
      </c>
      <c r="F191" s="237" t="s">
        <v>242</v>
      </c>
      <c r="G191" s="238" t="s">
        <v>151</v>
      </c>
      <c r="H191" s="239">
        <v>75.207999999999998</v>
      </c>
      <c r="I191" s="240"/>
      <c r="J191" s="241">
        <f>ROUND(I191*H191,2)</f>
        <v>0</v>
      </c>
      <c r="K191" s="242"/>
      <c r="L191" s="43"/>
      <c r="M191" s="243" t="s">
        <v>1</v>
      </c>
      <c r="N191" s="244" t="s">
        <v>39</v>
      </c>
      <c r="O191" s="90"/>
      <c r="P191" s="245">
        <f>O191*H191</f>
        <v>0</v>
      </c>
      <c r="Q191" s="245">
        <v>0.00012999999999999999</v>
      </c>
      <c r="R191" s="245">
        <f>Q191*H191</f>
        <v>0.009777039999999999</v>
      </c>
      <c r="S191" s="245">
        <v>0</v>
      </c>
      <c r="T191" s="24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7" t="s">
        <v>139</v>
      </c>
      <c r="AT191" s="247" t="s">
        <v>135</v>
      </c>
      <c r="AU191" s="247" t="s">
        <v>140</v>
      </c>
      <c r="AY191" s="16" t="s">
        <v>132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6" t="s">
        <v>140</v>
      </c>
      <c r="BK191" s="248">
        <f>ROUND(I191*H191,2)</f>
        <v>0</v>
      </c>
      <c r="BL191" s="16" t="s">
        <v>139</v>
      </c>
      <c r="BM191" s="247" t="s">
        <v>243</v>
      </c>
    </row>
    <row r="192" s="2" customFormat="1" ht="21.75" customHeight="1">
      <c r="A192" s="37"/>
      <c r="B192" s="38"/>
      <c r="C192" s="235" t="s">
        <v>7</v>
      </c>
      <c r="D192" s="235" t="s">
        <v>135</v>
      </c>
      <c r="E192" s="236" t="s">
        <v>244</v>
      </c>
      <c r="F192" s="237" t="s">
        <v>245</v>
      </c>
      <c r="G192" s="238" t="s">
        <v>151</v>
      </c>
      <c r="H192" s="239">
        <v>75.207999999999998</v>
      </c>
      <c r="I192" s="240"/>
      <c r="J192" s="241">
        <f>ROUND(I192*H192,2)</f>
        <v>0</v>
      </c>
      <c r="K192" s="242"/>
      <c r="L192" s="43"/>
      <c r="M192" s="243" t="s">
        <v>1</v>
      </c>
      <c r="N192" s="244" t="s">
        <v>39</v>
      </c>
      <c r="O192" s="90"/>
      <c r="P192" s="245">
        <f>O192*H192</f>
        <v>0</v>
      </c>
      <c r="Q192" s="245">
        <v>4.0000000000000003E-05</v>
      </c>
      <c r="R192" s="245">
        <f>Q192*H192</f>
        <v>0.0030083200000000001</v>
      </c>
      <c r="S192" s="245">
        <v>0</v>
      </c>
      <c r="T192" s="24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7" t="s">
        <v>139</v>
      </c>
      <c r="AT192" s="247" t="s">
        <v>135</v>
      </c>
      <c r="AU192" s="247" t="s">
        <v>140</v>
      </c>
      <c r="AY192" s="16" t="s">
        <v>132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6" t="s">
        <v>140</v>
      </c>
      <c r="BK192" s="248">
        <f>ROUND(I192*H192,2)</f>
        <v>0</v>
      </c>
      <c r="BL192" s="16" t="s">
        <v>139</v>
      </c>
      <c r="BM192" s="247" t="s">
        <v>246</v>
      </c>
    </row>
    <row r="193" s="2" customFormat="1" ht="16.5" customHeight="1">
      <c r="A193" s="37"/>
      <c r="B193" s="38"/>
      <c r="C193" s="235" t="s">
        <v>247</v>
      </c>
      <c r="D193" s="235" t="s">
        <v>135</v>
      </c>
      <c r="E193" s="236" t="s">
        <v>248</v>
      </c>
      <c r="F193" s="237" t="s">
        <v>249</v>
      </c>
      <c r="G193" s="238" t="s">
        <v>250</v>
      </c>
      <c r="H193" s="239">
        <v>30</v>
      </c>
      <c r="I193" s="240"/>
      <c r="J193" s="241">
        <f>ROUND(I193*H193,2)</f>
        <v>0</v>
      </c>
      <c r="K193" s="242"/>
      <c r="L193" s="43"/>
      <c r="M193" s="243" t="s">
        <v>1</v>
      </c>
      <c r="N193" s="244" t="s">
        <v>39</v>
      </c>
      <c r="O193" s="90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7" t="s">
        <v>139</v>
      </c>
      <c r="AT193" s="247" t="s">
        <v>135</v>
      </c>
      <c r="AU193" s="247" t="s">
        <v>140</v>
      </c>
      <c r="AY193" s="16" t="s">
        <v>132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6" t="s">
        <v>140</v>
      </c>
      <c r="BK193" s="248">
        <f>ROUND(I193*H193,2)</f>
        <v>0</v>
      </c>
      <c r="BL193" s="16" t="s">
        <v>139</v>
      </c>
      <c r="BM193" s="247" t="s">
        <v>251</v>
      </c>
    </row>
    <row r="194" s="2" customFormat="1" ht="21.75" customHeight="1">
      <c r="A194" s="37"/>
      <c r="B194" s="38"/>
      <c r="C194" s="235" t="s">
        <v>252</v>
      </c>
      <c r="D194" s="235" t="s">
        <v>135</v>
      </c>
      <c r="E194" s="236" t="s">
        <v>253</v>
      </c>
      <c r="F194" s="237" t="s">
        <v>254</v>
      </c>
      <c r="G194" s="238" t="s">
        <v>255</v>
      </c>
      <c r="H194" s="239">
        <v>1</v>
      </c>
      <c r="I194" s="240"/>
      <c r="J194" s="241">
        <f>ROUND(I194*H194,2)</f>
        <v>0</v>
      </c>
      <c r="K194" s="242"/>
      <c r="L194" s="43"/>
      <c r="M194" s="243" t="s">
        <v>1</v>
      </c>
      <c r="N194" s="244" t="s">
        <v>39</v>
      </c>
      <c r="O194" s="90"/>
      <c r="P194" s="245">
        <f>O194*H194</f>
        <v>0</v>
      </c>
      <c r="Q194" s="245">
        <v>0.073539999999999994</v>
      </c>
      <c r="R194" s="245">
        <f>Q194*H194</f>
        <v>0.073539999999999994</v>
      </c>
      <c r="S194" s="245">
        <v>0.056000000000000001</v>
      </c>
      <c r="T194" s="246">
        <f>S194*H194</f>
        <v>0.056000000000000001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7" t="s">
        <v>139</v>
      </c>
      <c r="AT194" s="247" t="s">
        <v>135</v>
      </c>
      <c r="AU194" s="247" t="s">
        <v>140</v>
      </c>
      <c r="AY194" s="16" t="s">
        <v>132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6" t="s">
        <v>140</v>
      </c>
      <c r="BK194" s="248">
        <f>ROUND(I194*H194,2)</f>
        <v>0</v>
      </c>
      <c r="BL194" s="16" t="s">
        <v>139</v>
      </c>
      <c r="BM194" s="247" t="s">
        <v>256</v>
      </c>
    </row>
    <row r="195" s="2" customFormat="1" ht="33" customHeight="1">
      <c r="A195" s="37"/>
      <c r="B195" s="38"/>
      <c r="C195" s="235" t="s">
        <v>257</v>
      </c>
      <c r="D195" s="235" t="s">
        <v>135</v>
      </c>
      <c r="E195" s="236" t="s">
        <v>258</v>
      </c>
      <c r="F195" s="237" t="s">
        <v>259</v>
      </c>
      <c r="G195" s="238" t="s">
        <v>260</v>
      </c>
      <c r="H195" s="239">
        <v>6</v>
      </c>
      <c r="I195" s="240"/>
      <c r="J195" s="241">
        <f>ROUND(I195*H195,2)</f>
        <v>0</v>
      </c>
      <c r="K195" s="242"/>
      <c r="L195" s="43"/>
      <c r="M195" s="243" t="s">
        <v>1</v>
      </c>
      <c r="N195" s="244" t="s">
        <v>39</v>
      </c>
      <c r="O195" s="90"/>
      <c r="P195" s="245">
        <f>O195*H195</f>
        <v>0</v>
      </c>
      <c r="Q195" s="245">
        <v>0.0010300000000000001</v>
      </c>
      <c r="R195" s="245">
        <f>Q195*H195</f>
        <v>0.0061800000000000006</v>
      </c>
      <c r="S195" s="245">
        <v>0</v>
      </c>
      <c r="T195" s="24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7" t="s">
        <v>139</v>
      </c>
      <c r="AT195" s="247" t="s">
        <v>135</v>
      </c>
      <c r="AU195" s="247" t="s">
        <v>140</v>
      </c>
      <c r="AY195" s="16" t="s">
        <v>132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6" t="s">
        <v>140</v>
      </c>
      <c r="BK195" s="248">
        <f>ROUND(I195*H195,2)</f>
        <v>0</v>
      </c>
      <c r="BL195" s="16" t="s">
        <v>139</v>
      </c>
      <c r="BM195" s="247" t="s">
        <v>261</v>
      </c>
    </row>
    <row r="196" s="2" customFormat="1" ht="16.5" customHeight="1">
      <c r="A196" s="37"/>
      <c r="B196" s="38"/>
      <c r="C196" s="235" t="s">
        <v>262</v>
      </c>
      <c r="D196" s="235" t="s">
        <v>135</v>
      </c>
      <c r="E196" s="236" t="s">
        <v>263</v>
      </c>
      <c r="F196" s="237" t="s">
        <v>264</v>
      </c>
      <c r="G196" s="238" t="s">
        <v>151</v>
      </c>
      <c r="H196" s="239">
        <v>1.53</v>
      </c>
      <c r="I196" s="240"/>
      <c r="J196" s="241">
        <f>ROUND(I196*H196,2)</f>
        <v>0</v>
      </c>
      <c r="K196" s="242"/>
      <c r="L196" s="43"/>
      <c r="M196" s="243" t="s">
        <v>1</v>
      </c>
      <c r="N196" s="244" t="s">
        <v>39</v>
      </c>
      <c r="O196" s="90"/>
      <c r="P196" s="245">
        <f>O196*H196</f>
        <v>0</v>
      </c>
      <c r="Q196" s="245">
        <v>0</v>
      </c>
      <c r="R196" s="245">
        <f>Q196*H196</f>
        <v>0</v>
      </c>
      <c r="S196" s="245">
        <v>0.13100000000000001</v>
      </c>
      <c r="T196" s="246">
        <f>S196*H196</f>
        <v>0.20043000000000003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7" t="s">
        <v>139</v>
      </c>
      <c r="AT196" s="247" t="s">
        <v>135</v>
      </c>
      <c r="AU196" s="247" t="s">
        <v>140</v>
      </c>
      <c r="AY196" s="16" t="s">
        <v>132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6" t="s">
        <v>140</v>
      </c>
      <c r="BK196" s="248">
        <f>ROUND(I196*H196,2)</f>
        <v>0</v>
      </c>
      <c r="BL196" s="16" t="s">
        <v>139</v>
      </c>
      <c r="BM196" s="247" t="s">
        <v>265</v>
      </c>
    </row>
    <row r="197" s="13" customFormat="1">
      <c r="A197" s="13"/>
      <c r="B197" s="249"/>
      <c r="C197" s="250"/>
      <c r="D197" s="251" t="s">
        <v>142</v>
      </c>
      <c r="E197" s="252" t="s">
        <v>1</v>
      </c>
      <c r="F197" s="253" t="s">
        <v>266</v>
      </c>
      <c r="G197" s="250"/>
      <c r="H197" s="254">
        <v>1.53</v>
      </c>
      <c r="I197" s="255"/>
      <c r="J197" s="250"/>
      <c r="K197" s="250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142</v>
      </c>
      <c r="AU197" s="260" t="s">
        <v>140</v>
      </c>
      <c r="AV197" s="13" t="s">
        <v>140</v>
      </c>
      <c r="AW197" s="13" t="s">
        <v>30</v>
      </c>
      <c r="AX197" s="13" t="s">
        <v>81</v>
      </c>
      <c r="AY197" s="260" t="s">
        <v>132</v>
      </c>
    </row>
    <row r="198" s="2" customFormat="1" ht="33" customHeight="1">
      <c r="A198" s="37"/>
      <c r="B198" s="38"/>
      <c r="C198" s="235" t="s">
        <v>267</v>
      </c>
      <c r="D198" s="235" t="s">
        <v>135</v>
      </c>
      <c r="E198" s="236" t="s">
        <v>268</v>
      </c>
      <c r="F198" s="237" t="s">
        <v>269</v>
      </c>
      <c r="G198" s="238" t="s">
        <v>146</v>
      </c>
      <c r="H198" s="239">
        <v>0.16</v>
      </c>
      <c r="I198" s="240"/>
      <c r="J198" s="241">
        <f>ROUND(I198*H198,2)</f>
        <v>0</v>
      </c>
      <c r="K198" s="242"/>
      <c r="L198" s="43"/>
      <c r="M198" s="243" t="s">
        <v>1</v>
      </c>
      <c r="N198" s="244" t="s">
        <v>39</v>
      </c>
      <c r="O198" s="90"/>
      <c r="P198" s="245">
        <f>O198*H198</f>
        <v>0</v>
      </c>
      <c r="Q198" s="245">
        <v>0</v>
      </c>
      <c r="R198" s="245">
        <f>Q198*H198</f>
        <v>0</v>
      </c>
      <c r="S198" s="245">
        <v>2.2000000000000002</v>
      </c>
      <c r="T198" s="246">
        <f>S198*H198</f>
        <v>0.35200000000000004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7" t="s">
        <v>139</v>
      </c>
      <c r="AT198" s="247" t="s">
        <v>135</v>
      </c>
      <c r="AU198" s="247" t="s">
        <v>140</v>
      </c>
      <c r="AY198" s="16" t="s">
        <v>132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6" t="s">
        <v>140</v>
      </c>
      <c r="BK198" s="248">
        <f>ROUND(I198*H198,2)</f>
        <v>0</v>
      </c>
      <c r="BL198" s="16" t="s">
        <v>139</v>
      </c>
      <c r="BM198" s="247" t="s">
        <v>270</v>
      </c>
    </row>
    <row r="199" s="13" customFormat="1">
      <c r="A199" s="13"/>
      <c r="B199" s="249"/>
      <c r="C199" s="250"/>
      <c r="D199" s="251" t="s">
        <v>142</v>
      </c>
      <c r="E199" s="252" t="s">
        <v>1</v>
      </c>
      <c r="F199" s="253" t="s">
        <v>271</v>
      </c>
      <c r="G199" s="250"/>
      <c r="H199" s="254">
        <v>0.16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142</v>
      </c>
      <c r="AU199" s="260" t="s">
        <v>140</v>
      </c>
      <c r="AV199" s="13" t="s">
        <v>140</v>
      </c>
      <c r="AW199" s="13" t="s">
        <v>30</v>
      </c>
      <c r="AX199" s="13" t="s">
        <v>81</v>
      </c>
      <c r="AY199" s="260" t="s">
        <v>132</v>
      </c>
    </row>
    <row r="200" s="2" customFormat="1" ht="21.75" customHeight="1">
      <c r="A200" s="37"/>
      <c r="B200" s="38"/>
      <c r="C200" s="235" t="s">
        <v>272</v>
      </c>
      <c r="D200" s="235" t="s">
        <v>135</v>
      </c>
      <c r="E200" s="236" t="s">
        <v>273</v>
      </c>
      <c r="F200" s="237" t="s">
        <v>274</v>
      </c>
      <c r="G200" s="238" t="s">
        <v>151</v>
      </c>
      <c r="H200" s="239">
        <v>2</v>
      </c>
      <c r="I200" s="240"/>
      <c r="J200" s="241">
        <f>ROUND(I200*H200,2)</f>
        <v>0</v>
      </c>
      <c r="K200" s="242"/>
      <c r="L200" s="43"/>
      <c r="M200" s="243" t="s">
        <v>1</v>
      </c>
      <c r="N200" s="244" t="s">
        <v>39</v>
      </c>
      <c r="O200" s="90"/>
      <c r="P200" s="245">
        <f>O200*H200</f>
        <v>0</v>
      </c>
      <c r="Q200" s="245">
        <v>0</v>
      </c>
      <c r="R200" s="245">
        <f>Q200*H200</f>
        <v>0</v>
      </c>
      <c r="S200" s="245">
        <v>0.035000000000000003</v>
      </c>
      <c r="T200" s="246">
        <f>S200*H200</f>
        <v>0.070000000000000007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7" t="s">
        <v>139</v>
      </c>
      <c r="AT200" s="247" t="s">
        <v>135</v>
      </c>
      <c r="AU200" s="247" t="s">
        <v>140</v>
      </c>
      <c r="AY200" s="16" t="s">
        <v>132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6" t="s">
        <v>140</v>
      </c>
      <c r="BK200" s="248">
        <f>ROUND(I200*H200,2)</f>
        <v>0</v>
      </c>
      <c r="BL200" s="16" t="s">
        <v>139</v>
      </c>
      <c r="BM200" s="247" t="s">
        <v>275</v>
      </c>
    </row>
    <row r="201" s="13" customFormat="1">
      <c r="A201" s="13"/>
      <c r="B201" s="249"/>
      <c r="C201" s="250"/>
      <c r="D201" s="251" t="s">
        <v>142</v>
      </c>
      <c r="E201" s="252" t="s">
        <v>1</v>
      </c>
      <c r="F201" s="253" t="s">
        <v>276</v>
      </c>
      <c r="G201" s="250"/>
      <c r="H201" s="254">
        <v>2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142</v>
      </c>
      <c r="AU201" s="260" t="s">
        <v>140</v>
      </c>
      <c r="AV201" s="13" t="s">
        <v>140</v>
      </c>
      <c r="AW201" s="13" t="s">
        <v>30</v>
      </c>
      <c r="AX201" s="13" t="s">
        <v>73</v>
      </c>
      <c r="AY201" s="260" t="s">
        <v>132</v>
      </c>
    </row>
    <row r="202" s="14" customFormat="1">
      <c r="A202" s="14"/>
      <c r="B202" s="261"/>
      <c r="C202" s="262"/>
      <c r="D202" s="251" t="s">
        <v>142</v>
      </c>
      <c r="E202" s="263" t="s">
        <v>1</v>
      </c>
      <c r="F202" s="264" t="s">
        <v>177</v>
      </c>
      <c r="G202" s="262"/>
      <c r="H202" s="265">
        <v>2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142</v>
      </c>
      <c r="AU202" s="271" t="s">
        <v>140</v>
      </c>
      <c r="AV202" s="14" t="s">
        <v>139</v>
      </c>
      <c r="AW202" s="14" t="s">
        <v>30</v>
      </c>
      <c r="AX202" s="14" t="s">
        <v>81</v>
      </c>
      <c r="AY202" s="271" t="s">
        <v>132</v>
      </c>
    </row>
    <row r="203" s="2" customFormat="1" ht="16.5" customHeight="1">
      <c r="A203" s="37"/>
      <c r="B203" s="38"/>
      <c r="C203" s="235" t="s">
        <v>277</v>
      </c>
      <c r="D203" s="235" t="s">
        <v>135</v>
      </c>
      <c r="E203" s="236" t="s">
        <v>278</v>
      </c>
      <c r="F203" s="237" t="s">
        <v>279</v>
      </c>
      <c r="G203" s="238" t="s">
        <v>151</v>
      </c>
      <c r="H203" s="239">
        <v>11.4</v>
      </c>
      <c r="I203" s="240"/>
      <c r="J203" s="241">
        <f>ROUND(I203*H203,2)</f>
        <v>0</v>
      </c>
      <c r="K203" s="242"/>
      <c r="L203" s="43"/>
      <c r="M203" s="243" t="s">
        <v>1</v>
      </c>
      <c r="N203" s="244" t="s">
        <v>39</v>
      </c>
      <c r="O203" s="90"/>
      <c r="P203" s="245">
        <f>O203*H203</f>
        <v>0</v>
      </c>
      <c r="Q203" s="245">
        <v>0</v>
      </c>
      <c r="R203" s="245">
        <f>Q203*H203</f>
        <v>0</v>
      </c>
      <c r="S203" s="245">
        <v>0.075999999999999998</v>
      </c>
      <c r="T203" s="246">
        <f>S203*H203</f>
        <v>0.86640000000000006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7" t="s">
        <v>139</v>
      </c>
      <c r="AT203" s="247" t="s">
        <v>135</v>
      </c>
      <c r="AU203" s="247" t="s">
        <v>140</v>
      </c>
      <c r="AY203" s="16" t="s">
        <v>132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6" t="s">
        <v>140</v>
      </c>
      <c r="BK203" s="248">
        <f>ROUND(I203*H203,2)</f>
        <v>0</v>
      </c>
      <c r="BL203" s="16" t="s">
        <v>139</v>
      </c>
      <c r="BM203" s="247" t="s">
        <v>280</v>
      </c>
    </row>
    <row r="204" s="13" customFormat="1">
      <c r="A204" s="13"/>
      <c r="B204" s="249"/>
      <c r="C204" s="250"/>
      <c r="D204" s="251" t="s">
        <v>142</v>
      </c>
      <c r="E204" s="252" t="s">
        <v>1</v>
      </c>
      <c r="F204" s="253" t="s">
        <v>281</v>
      </c>
      <c r="G204" s="250"/>
      <c r="H204" s="254">
        <v>4.7999999999999998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142</v>
      </c>
      <c r="AU204" s="260" t="s">
        <v>140</v>
      </c>
      <c r="AV204" s="13" t="s">
        <v>140</v>
      </c>
      <c r="AW204" s="13" t="s">
        <v>30</v>
      </c>
      <c r="AX204" s="13" t="s">
        <v>73</v>
      </c>
      <c r="AY204" s="260" t="s">
        <v>132</v>
      </c>
    </row>
    <row r="205" s="13" customFormat="1">
      <c r="A205" s="13"/>
      <c r="B205" s="249"/>
      <c r="C205" s="250"/>
      <c r="D205" s="251" t="s">
        <v>142</v>
      </c>
      <c r="E205" s="252" t="s">
        <v>1</v>
      </c>
      <c r="F205" s="253" t="s">
        <v>282</v>
      </c>
      <c r="G205" s="250"/>
      <c r="H205" s="254">
        <v>4.7999999999999998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142</v>
      </c>
      <c r="AU205" s="260" t="s">
        <v>140</v>
      </c>
      <c r="AV205" s="13" t="s">
        <v>140</v>
      </c>
      <c r="AW205" s="13" t="s">
        <v>30</v>
      </c>
      <c r="AX205" s="13" t="s">
        <v>73</v>
      </c>
      <c r="AY205" s="260" t="s">
        <v>132</v>
      </c>
    </row>
    <row r="206" s="13" customFormat="1">
      <c r="A206" s="13"/>
      <c r="B206" s="249"/>
      <c r="C206" s="250"/>
      <c r="D206" s="251" t="s">
        <v>142</v>
      </c>
      <c r="E206" s="252" t="s">
        <v>1</v>
      </c>
      <c r="F206" s="253" t="s">
        <v>283</v>
      </c>
      <c r="G206" s="250"/>
      <c r="H206" s="254">
        <v>1.8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142</v>
      </c>
      <c r="AU206" s="260" t="s">
        <v>140</v>
      </c>
      <c r="AV206" s="13" t="s">
        <v>140</v>
      </c>
      <c r="AW206" s="13" t="s">
        <v>30</v>
      </c>
      <c r="AX206" s="13" t="s">
        <v>73</v>
      </c>
      <c r="AY206" s="260" t="s">
        <v>132</v>
      </c>
    </row>
    <row r="207" s="14" customFormat="1">
      <c r="A207" s="14"/>
      <c r="B207" s="261"/>
      <c r="C207" s="262"/>
      <c r="D207" s="251" t="s">
        <v>142</v>
      </c>
      <c r="E207" s="263" t="s">
        <v>1</v>
      </c>
      <c r="F207" s="264" t="s">
        <v>177</v>
      </c>
      <c r="G207" s="262"/>
      <c r="H207" s="265">
        <v>11.4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142</v>
      </c>
      <c r="AU207" s="271" t="s">
        <v>140</v>
      </c>
      <c r="AV207" s="14" t="s">
        <v>139</v>
      </c>
      <c r="AW207" s="14" t="s">
        <v>30</v>
      </c>
      <c r="AX207" s="14" t="s">
        <v>81</v>
      </c>
      <c r="AY207" s="271" t="s">
        <v>132</v>
      </c>
    </row>
    <row r="208" s="2" customFormat="1" ht="21.75" customHeight="1">
      <c r="A208" s="37"/>
      <c r="B208" s="38"/>
      <c r="C208" s="235" t="s">
        <v>284</v>
      </c>
      <c r="D208" s="235" t="s">
        <v>135</v>
      </c>
      <c r="E208" s="236" t="s">
        <v>285</v>
      </c>
      <c r="F208" s="237" t="s">
        <v>286</v>
      </c>
      <c r="G208" s="238" t="s">
        <v>260</v>
      </c>
      <c r="H208" s="239">
        <v>10</v>
      </c>
      <c r="I208" s="240"/>
      <c r="J208" s="241">
        <f>ROUND(I208*H208,2)</f>
        <v>0</v>
      </c>
      <c r="K208" s="242"/>
      <c r="L208" s="43"/>
      <c r="M208" s="243" t="s">
        <v>1</v>
      </c>
      <c r="N208" s="244" t="s">
        <v>39</v>
      </c>
      <c r="O208" s="90"/>
      <c r="P208" s="245">
        <f>O208*H208</f>
        <v>0</v>
      </c>
      <c r="Q208" s="245">
        <v>0</v>
      </c>
      <c r="R208" s="245">
        <f>Q208*H208</f>
        <v>0</v>
      </c>
      <c r="S208" s="245">
        <v>0.0089999999999999993</v>
      </c>
      <c r="T208" s="246">
        <f>S208*H208</f>
        <v>0.089999999999999997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7" t="s">
        <v>139</v>
      </c>
      <c r="AT208" s="247" t="s">
        <v>135</v>
      </c>
      <c r="AU208" s="247" t="s">
        <v>140</v>
      </c>
      <c r="AY208" s="16" t="s">
        <v>132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6" t="s">
        <v>140</v>
      </c>
      <c r="BK208" s="248">
        <f>ROUND(I208*H208,2)</f>
        <v>0</v>
      </c>
      <c r="BL208" s="16" t="s">
        <v>139</v>
      </c>
      <c r="BM208" s="247" t="s">
        <v>287</v>
      </c>
    </row>
    <row r="209" s="2" customFormat="1" ht="21.75" customHeight="1">
      <c r="A209" s="37"/>
      <c r="B209" s="38"/>
      <c r="C209" s="235" t="s">
        <v>288</v>
      </c>
      <c r="D209" s="235" t="s">
        <v>135</v>
      </c>
      <c r="E209" s="236" t="s">
        <v>289</v>
      </c>
      <c r="F209" s="237" t="s">
        <v>290</v>
      </c>
      <c r="G209" s="238" t="s">
        <v>260</v>
      </c>
      <c r="H209" s="239">
        <v>3</v>
      </c>
      <c r="I209" s="240"/>
      <c r="J209" s="241">
        <f>ROUND(I209*H209,2)</f>
        <v>0</v>
      </c>
      <c r="K209" s="242"/>
      <c r="L209" s="43"/>
      <c r="M209" s="243" t="s">
        <v>1</v>
      </c>
      <c r="N209" s="244" t="s">
        <v>39</v>
      </c>
      <c r="O209" s="90"/>
      <c r="P209" s="245">
        <f>O209*H209</f>
        <v>0</v>
      </c>
      <c r="Q209" s="245">
        <v>0</v>
      </c>
      <c r="R209" s="245">
        <f>Q209*H209</f>
        <v>0</v>
      </c>
      <c r="S209" s="245">
        <v>0.025000000000000001</v>
      </c>
      <c r="T209" s="246">
        <f>S209*H209</f>
        <v>0.075000000000000011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7" t="s">
        <v>139</v>
      </c>
      <c r="AT209" s="247" t="s">
        <v>135</v>
      </c>
      <c r="AU209" s="247" t="s">
        <v>140</v>
      </c>
      <c r="AY209" s="16" t="s">
        <v>132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6" t="s">
        <v>140</v>
      </c>
      <c r="BK209" s="248">
        <f>ROUND(I209*H209,2)</f>
        <v>0</v>
      </c>
      <c r="BL209" s="16" t="s">
        <v>139</v>
      </c>
      <c r="BM209" s="247" t="s">
        <v>291</v>
      </c>
    </row>
    <row r="210" s="2" customFormat="1" ht="21.75" customHeight="1">
      <c r="A210" s="37"/>
      <c r="B210" s="38"/>
      <c r="C210" s="235" t="s">
        <v>292</v>
      </c>
      <c r="D210" s="235" t="s">
        <v>135</v>
      </c>
      <c r="E210" s="236" t="s">
        <v>293</v>
      </c>
      <c r="F210" s="237" t="s">
        <v>294</v>
      </c>
      <c r="G210" s="238" t="s">
        <v>260</v>
      </c>
      <c r="H210" s="239">
        <v>50</v>
      </c>
      <c r="I210" s="240"/>
      <c r="J210" s="241">
        <f>ROUND(I210*H210,2)</f>
        <v>0</v>
      </c>
      <c r="K210" s="242"/>
      <c r="L210" s="43"/>
      <c r="M210" s="243" t="s">
        <v>1</v>
      </c>
      <c r="N210" s="244" t="s">
        <v>39</v>
      </c>
      <c r="O210" s="90"/>
      <c r="P210" s="245">
        <f>O210*H210</f>
        <v>0</v>
      </c>
      <c r="Q210" s="245">
        <v>0</v>
      </c>
      <c r="R210" s="245">
        <f>Q210*H210</f>
        <v>0</v>
      </c>
      <c r="S210" s="245">
        <v>0.002</v>
      </c>
      <c r="T210" s="246">
        <f>S210*H210</f>
        <v>0.10000000000000001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7" t="s">
        <v>139</v>
      </c>
      <c r="AT210" s="247" t="s">
        <v>135</v>
      </c>
      <c r="AU210" s="247" t="s">
        <v>140</v>
      </c>
      <c r="AY210" s="16" t="s">
        <v>132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6" t="s">
        <v>140</v>
      </c>
      <c r="BK210" s="248">
        <f>ROUND(I210*H210,2)</f>
        <v>0</v>
      </c>
      <c r="BL210" s="16" t="s">
        <v>139</v>
      </c>
      <c r="BM210" s="247" t="s">
        <v>295</v>
      </c>
    </row>
    <row r="211" s="2" customFormat="1" ht="21.75" customHeight="1">
      <c r="A211" s="37"/>
      <c r="B211" s="38"/>
      <c r="C211" s="235" t="s">
        <v>296</v>
      </c>
      <c r="D211" s="235" t="s">
        <v>135</v>
      </c>
      <c r="E211" s="236" t="s">
        <v>297</v>
      </c>
      <c r="F211" s="237" t="s">
        <v>298</v>
      </c>
      <c r="G211" s="238" t="s">
        <v>260</v>
      </c>
      <c r="H211" s="239">
        <v>13</v>
      </c>
      <c r="I211" s="240"/>
      <c r="J211" s="241">
        <f>ROUND(I211*H211,2)</f>
        <v>0</v>
      </c>
      <c r="K211" s="242"/>
      <c r="L211" s="43"/>
      <c r="M211" s="243" t="s">
        <v>1</v>
      </c>
      <c r="N211" s="244" t="s">
        <v>39</v>
      </c>
      <c r="O211" s="90"/>
      <c r="P211" s="245">
        <f>O211*H211</f>
        <v>0</v>
      </c>
      <c r="Q211" s="245">
        <v>0</v>
      </c>
      <c r="R211" s="245">
        <f>Q211*H211</f>
        <v>0</v>
      </c>
      <c r="S211" s="245">
        <v>0.002</v>
      </c>
      <c r="T211" s="246">
        <f>S211*H211</f>
        <v>0.026000000000000002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7" t="s">
        <v>139</v>
      </c>
      <c r="AT211" s="247" t="s">
        <v>135</v>
      </c>
      <c r="AU211" s="247" t="s">
        <v>140</v>
      </c>
      <c r="AY211" s="16" t="s">
        <v>132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6" t="s">
        <v>140</v>
      </c>
      <c r="BK211" s="248">
        <f>ROUND(I211*H211,2)</f>
        <v>0</v>
      </c>
      <c r="BL211" s="16" t="s">
        <v>139</v>
      </c>
      <c r="BM211" s="247" t="s">
        <v>299</v>
      </c>
    </row>
    <row r="212" s="2" customFormat="1" ht="21.75" customHeight="1">
      <c r="A212" s="37"/>
      <c r="B212" s="38"/>
      <c r="C212" s="235" t="s">
        <v>300</v>
      </c>
      <c r="D212" s="235" t="s">
        <v>135</v>
      </c>
      <c r="E212" s="236" t="s">
        <v>301</v>
      </c>
      <c r="F212" s="237" t="s">
        <v>302</v>
      </c>
      <c r="G212" s="238" t="s">
        <v>151</v>
      </c>
      <c r="H212" s="239">
        <v>3.75</v>
      </c>
      <c r="I212" s="240"/>
      <c r="J212" s="241">
        <f>ROUND(I212*H212,2)</f>
        <v>0</v>
      </c>
      <c r="K212" s="242"/>
      <c r="L212" s="43"/>
      <c r="M212" s="243" t="s">
        <v>1</v>
      </c>
      <c r="N212" s="244" t="s">
        <v>39</v>
      </c>
      <c r="O212" s="90"/>
      <c r="P212" s="245">
        <f>O212*H212</f>
        <v>0</v>
      </c>
      <c r="Q212" s="245">
        <v>0</v>
      </c>
      <c r="R212" s="245">
        <f>Q212*H212</f>
        <v>0</v>
      </c>
      <c r="S212" s="245">
        <v>0.045999999999999999</v>
      </c>
      <c r="T212" s="246">
        <f>S212*H212</f>
        <v>0.17249999999999999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7" t="s">
        <v>139</v>
      </c>
      <c r="AT212" s="247" t="s">
        <v>135</v>
      </c>
      <c r="AU212" s="247" t="s">
        <v>140</v>
      </c>
      <c r="AY212" s="16" t="s">
        <v>132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6" t="s">
        <v>140</v>
      </c>
      <c r="BK212" s="248">
        <f>ROUND(I212*H212,2)</f>
        <v>0</v>
      </c>
      <c r="BL212" s="16" t="s">
        <v>139</v>
      </c>
      <c r="BM212" s="247" t="s">
        <v>303</v>
      </c>
    </row>
    <row r="213" s="13" customFormat="1">
      <c r="A213" s="13"/>
      <c r="B213" s="249"/>
      <c r="C213" s="250"/>
      <c r="D213" s="251" t="s">
        <v>142</v>
      </c>
      <c r="E213" s="252" t="s">
        <v>1</v>
      </c>
      <c r="F213" s="253" t="s">
        <v>304</v>
      </c>
      <c r="G213" s="250"/>
      <c r="H213" s="254">
        <v>3.75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142</v>
      </c>
      <c r="AU213" s="260" t="s">
        <v>140</v>
      </c>
      <c r="AV213" s="13" t="s">
        <v>140</v>
      </c>
      <c r="AW213" s="13" t="s">
        <v>30</v>
      </c>
      <c r="AX213" s="13" t="s">
        <v>81</v>
      </c>
      <c r="AY213" s="260" t="s">
        <v>132</v>
      </c>
    </row>
    <row r="214" s="2" customFormat="1" ht="21.75" customHeight="1">
      <c r="A214" s="37"/>
      <c r="B214" s="38"/>
      <c r="C214" s="235" t="s">
        <v>305</v>
      </c>
      <c r="D214" s="235" t="s">
        <v>135</v>
      </c>
      <c r="E214" s="236" t="s">
        <v>306</v>
      </c>
      <c r="F214" s="237" t="s">
        <v>307</v>
      </c>
      <c r="G214" s="238" t="s">
        <v>151</v>
      </c>
      <c r="H214" s="239">
        <v>16.199999999999999</v>
      </c>
      <c r="I214" s="240"/>
      <c r="J214" s="241">
        <f>ROUND(I214*H214,2)</f>
        <v>0</v>
      </c>
      <c r="K214" s="242"/>
      <c r="L214" s="43"/>
      <c r="M214" s="243" t="s">
        <v>1</v>
      </c>
      <c r="N214" s="244" t="s">
        <v>39</v>
      </c>
      <c r="O214" s="90"/>
      <c r="P214" s="245">
        <f>O214*H214</f>
        <v>0</v>
      </c>
      <c r="Q214" s="245">
        <v>0</v>
      </c>
      <c r="R214" s="245">
        <f>Q214*H214</f>
        <v>0</v>
      </c>
      <c r="S214" s="245">
        <v>0.068000000000000005</v>
      </c>
      <c r="T214" s="246">
        <f>S214*H214</f>
        <v>1.1016000000000001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7" t="s">
        <v>139</v>
      </c>
      <c r="AT214" s="247" t="s">
        <v>135</v>
      </c>
      <c r="AU214" s="247" t="s">
        <v>140</v>
      </c>
      <c r="AY214" s="16" t="s">
        <v>132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6" t="s">
        <v>140</v>
      </c>
      <c r="BK214" s="248">
        <f>ROUND(I214*H214,2)</f>
        <v>0</v>
      </c>
      <c r="BL214" s="16" t="s">
        <v>139</v>
      </c>
      <c r="BM214" s="247" t="s">
        <v>308</v>
      </c>
    </row>
    <row r="215" s="13" customFormat="1">
      <c r="A215" s="13"/>
      <c r="B215" s="249"/>
      <c r="C215" s="250"/>
      <c r="D215" s="251" t="s">
        <v>142</v>
      </c>
      <c r="E215" s="252" t="s">
        <v>1</v>
      </c>
      <c r="F215" s="253" t="s">
        <v>309</v>
      </c>
      <c r="G215" s="250"/>
      <c r="H215" s="254">
        <v>11.25</v>
      </c>
      <c r="I215" s="255"/>
      <c r="J215" s="250"/>
      <c r="K215" s="250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142</v>
      </c>
      <c r="AU215" s="260" t="s">
        <v>140</v>
      </c>
      <c r="AV215" s="13" t="s">
        <v>140</v>
      </c>
      <c r="AW215" s="13" t="s">
        <v>30</v>
      </c>
      <c r="AX215" s="13" t="s">
        <v>73</v>
      </c>
      <c r="AY215" s="260" t="s">
        <v>132</v>
      </c>
    </row>
    <row r="216" s="13" customFormat="1">
      <c r="A216" s="13"/>
      <c r="B216" s="249"/>
      <c r="C216" s="250"/>
      <c r="D216" s="251" t="s">
        <v>142</v>
      </c>
      <c r="E216" s="252" t="s">
        <v>1</v>
      </c>
      <c r="F216" s="253" t="s">
        <v>310</v>
      </c>
      <c r="G216" s="250"/>
      <c r="H216" s="254">
        <v>3.1499999999999999</v>
      </c>
      <c r="I216" s="255"/>
      <c r="J216" s="250"/>
      <c r="K216" s="250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142</v>
      </c>
      <c r="AU216" s="260" t="s">
        <v>140</v>
      </c>
      <c r="AV216" s="13" t="s">
        <v>140</v>
      </c>
      <c r="AW216" s="13" t="s">
        <v>30</v>
      </c>
      <c r="AX216" s="13" t="s">
        <v>73</v>
      </c>
      <c r="AY216" s="260" t="s">
        <v>132</v>
      </c>
    </row>
    <row r="217" s="13" customFormat="1">
      <c r="A217" s="13"/>
      <c r="B217" s="249"/>
      <c r="C217" s="250"/>
      <c r="D217" s="251" t="s">
        <v>142</v>
      </c>
      <c r="E217" s="252" t="s">
        <v>1</v>
      </c>
      <c r="F217" s="253" t="s">
        <v>311</v>
      </c>
      <c r="G217" s="250"/>
      <c r="H217" s="254">
        <v>1.8</v>
      </c>
      <c r="I217" s="255"/>
      <c r="J217" s="250"/>
      <c r="K217" s="250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142</v>
      </c>
      <c r="AU217" s="260" t="s">
        <v>140</v>
      </c>
      <c r="AV217" s="13" t="s">
        <v>140</v>
      </c>
      <c r="AW217" s="13" t="s">
        <v>30</v>
      </c>
      <c r="AX217" s="13" t="s">
        <v>73</v>
      </c>
      <c r="AY217" s="260" t="s">
        <v>132</v>
      </c>
    </row>
    <row r="218" s="14" customFormat="1">
      <c r="A218" s="14"/>
      <c r="B218" s="261"/>
      <c r="C218" s="262"/>
      <c r="D218" s="251" t="s">
        <v>142</v>
      </c>
      <c r="E218" s="263" t="s">
        <v>1</v>
      </c>
      <c r="F218" s="264" t="s">
        <v>177</v>
      </c>
      <c r="G218" s="262"/>
      <c r="H218" s="265">
        <v>16.199999999999999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142</v>
      </c>
      <c r="AU218" s="271" t="s">
        <v>140</v>
      </c>
      <c r="AV218" s="14" t="s">
        <v>139</v>
      </c>
      <c r="AW218" s="14" t="s">
        <v>30</v>
      </c>
      <c r="AX218" s="14" t="s">
        <v>81</v>
      </c>
      <c r="AY218" s="271" t="s">
        <v>132</v>
      </c>
    </row>
    <row r="219" s="12" customFormat="1" ht="22.8" customHeight="1">
      <c r="A219" s="12"/>
      <c r="B219" s="219"/>
      <c r="C219" s="220"/>
      <c r="D219" s="221" t="s">
        <v>72</v>
      </c>
      <c r="E219" s="233" t="s">
        <v>312</v>
      </c>
      <c r="F219" s="233" t="s">
        <v>313</v>
      </c>
      <c r="G219" s="220"/>
      <c r="H219" s="220"/>
      <c r="I219" s="223"/>
      <c r="J219" s="234">
        <f>BK219</f>
        <v>0</v>
      </c>
      <c r="K219" s="220"/>
      <c r="L219" s="225"/>
      <c r="M219" s="226"/>
      <c r="N219" s="227"/>
      <c r="O219" s="227"/>
      <c r="P219" s="228">
        <f>SUM(P220:P224)</f>
        <v>0</v>
      </c>
      <c r="Q219" s="227"/>
      <c r="R219" s="228">
        <f>SUM(R220:R224)</f>
        <v>0</v>
      </c>
      <c r="S219" s="227"/>
      <c r="T219" s="229">
        <f>SUM(T220:T224)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0" t="s">
        <v>81</v>
      </c>
      <c r="AT219" s="231" t="s">
        <v>72</v>
      </c>
      <c r="AU219" s="231" t="s">
        <v>81</v>
      </c>
      <c r="AY219" s="230" t="s">
        <v>132</v>
      </c>
      <c r="BK219" s="232">
        <f>SUM(BK220:BK224)</f>
        <v>0</v>
      </c>
    </row>
    <row r="220" s="2" customFormat="1" ht="21.75" customHeight="1">
      <c r="A220" s="37"/>
      <c r="B220" s="38"/>
      <c r="C220" s="235" t="s">
        <v>314</v>
      </c>
      <c r="D220" s="235" t="s">
        <v>135</v>
      </c>
      <c r="E220" s="236" t="s">
        <v>315</v>
      </c>
      <c r="F220" s="237" t="s">
        <v>316</v>
      </c>
      <c r="G220" s="238" t="s">
        <v>317</v>
      </c>
      <c r="H220" s="239">
        <v>4.617</v>
      </c>
      <c r="I220" s="240"/>
      <c r="J220" s="241">
        <f>ROUND(I220*H220,2)</f>
        <v>0</v>
      </c>
      <c r="K220" s="242"/>
      <c r="L220" s="43"/>
      <c r="M220" s="243" t="s">
        <v>1</v>
      </c>
      <c r="N220" s="244" t="s">
        <v>39</v>
      </c>
      <c r="O220" s="90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7" t="s">
        <v>139</v>
      </c>
      <c r="AT220" s="247" t="s">
        <v>135</v>
      </c>
      <c r="AU220" s="247" t="s">
        <v>140</v>
      </c>
      <c r="AY220" s="16" t="s">
        <v>132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6" t="s">
        <v>140</v>
      </c>
      <c r="BK220" s="248">
        <f>ROUND(I220*H220,2)</f>
        <v>0</v>
      </c>
      <c r="BL220" s="16" t="s">
        <v>139</v>
      </c>
      <c r="BM220" s="247" t="s">
        <v>318</v>
      </c>
    </row>
    <row r="221" s="2" customFormat="1" ht="21.75" customHeight="1">
      <c r="A221" s="37"/>
      <c r="B221" s="38"/>
      <c r="C221" s="235" t="s">
        <v>319</v>
      </c>
      <c r="D221" s="235" t="s">
        <v>135</v>
      </c>
      <c r="E221" s="236" t="s">
        <v>320</v>
      </c>
      <c r="F221" s="237" t="s">
        <v>321</v>
      </c>
      <c r="G221" s="238" t="s">
        <v>317</v>
      </c>
      <c r="H221" s="239">
        <v>4.617</v>
      </c>
      <c r="I221" s="240"/>
      <c r="J221" s="241">
        <f>ROUND(I221*H221,2)</f>
        <v>0</v>
      </c>
      <c r="K221" s="242"/>
      <c r="L221" s="43"/>
      <c r="M221" s="243" t="s">
        <v>1</v>
      </c>
      <c r="N221" s="244" t="s">
        <v>39</v>
      </c>
      <c r="O221" s="90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7" t="s">
        <v>139</v>
      </c>
      <c r="AT221" s="247" t="s">
        <v>135</v>
      </c>
      <c r="AU221" s="247" t="s">
        <v>140</v>
      </c>
      <c r="AY221" s="16" t="s">
        <v>132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6" t="s">
        <v>140</v>
      </c>
      <c r="BK221" s="248">
        <f>ROUND(I221*H221,2)</f>
        <v>0</v>
      </c>
      <c r="BL221" s="16" t="s">
        <v>139</v>
      </c>
      <c r="BM221" s="247" t="s">
        <v>322</v>
      </c>
    </row>
    <row r="222" s="2" customFormat="1" ht="21.75" customHeight="1">
      <c r="A222" s="37"/>
      <c r="B222" s="38"/>
      <c r="C222" s="235" t="s">
        <v>323</v>
      </c>
      <c r="D222" s="235" t="s">
        <v>135</v>
      </c>
      <c r="E222" s="236" t="s">
        <v>324</v>
      </c>
      <c r="F222" s="237" t="s">
        <v>325</v>
      </c>
      <c r="G222" s="238" t="s">
        <v>317</v>
      </c>
      <c r="H222" s="239">
        <v>41.552999999999997</v>
      </c>
      <c r="I222" s="240"/>
      <c r="J222" s="241">
        <f>ROUND(I222*H222,2)</f>
        <v>0</v>
      </c>
      <c r="K222" s="242"/>
      <c r="L222" s="43"/>
      <c r="M222" s="243" t="s">
        <v>1</v>
      </c>
      <c r="N222" s="244" t="s">
        <v>39</v>
      </c>
      <c r="O222" s="90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7" t="s">
        <v>139</v>
      </c>
      <c r="AT222" s="247" t="s">
        <v>135</v>
      </c>
      <c r="AU222" s="247" t="s">
        <v>140</v>
      </c>
      <c r="AY222" s="16" t="s">
        <v>132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6" t="s">
        <v>140</v>
      </c>
      <c r="BK222" s="248">
        <f>ROUND(I222*H222,2)</f>
        <v>0</v>
      </c>
      <c r="BL222" s="16" t="s">
        <v>139</v>
      </c>
      <c r="BM222" s="247" t="s">
        <v>326</v>
      </c>
    </row>
    <row r="223" s="13" customFormat="1">
      <c r="A223" s="13"/>
      <c r="B223" s="249"/>
      <c r="C223" s="250"/>
      <c r="D223" s="251" t="s">
        <v>142</v>
      </c>
      <c r="E223" s="250"/>
      <c r="F223" s="253" t="s">
        <v>327</v>
      </c>
      <c r="G223" s="250"/>
      <c r="H223" s="254">
        <v>41.552999999999997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142</v>
      </c>
      <c r="AU223" s="260" t="s">
        <v>140</v>
      </c>
      <c r="AV223" s="13" t="s">
        <v>140</v>
      </c>
      <c r="AW223" s="13" t="s">
        <v>4</v>
      </c>
      <c r="AX223" s="13" t="s">
        <v>81</v>
      </c>
      <c r="AY223" s="260" t="s">
        <v>132</v>
      </c>
    </row>
    <row r="224" s="2" customFormat="1" ht="21.75" customHeight="1">
      <c r="A224" s="37"/>
      <c r="B224" s="38"/>
      <c r="C224" s="235" t="s">
        <v>328</v>
      </c>
      <c r="D224" s="235" t="s">
        <v>135</v>
      </c>
      <c r="E224" s="236" t="s">
        <v>329</v>
      </c>
      <c r="F224" s="237" t="s">
        <v>330</v>
      </c>
      <c r="G224" s="238" t="s">
        <v>317</v>
      </c>
      <c r="H224" s="239">
        <v>3.528</v>
      </c>
      <c r="I224" s="240"/>
      <c r="J224" s="241">
        <f>ROUND(I224*H224,2)</f>
        <v>0</v>
      </c>
      <c r="K224" s="242"/>
      <c r="L224" s="43"/>
      <c r="M224" s="243" t="s">
        <v>1</v>
      </c>
      <c r="N224" s="244" t="s">
        <v>39</v>
      </c>
      <c r="O224" s="90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7" t="s">
        <v>139</v>
      </c>
      <c r="AT224" s="247" t="s">
        <v>135</v>
      </c>
      <c r="AU224" s="247" t="s">
        <v>140</v>
      </c>
      <c r="AY224" s="16" t="s">
        <v>132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6" t="s">
        <v>140</v>
      </c>
      <c r="BK224" s="248">
        <f>ROUND(I224*H224,2)</f>
        <v>0</v>
      </c>
      <c r="BL224" s="16" t="s">
        <v>139</v>
      </c>
      <c r="BM224" s="247" t="s">
        <v>331</v>
      </c>
    </row>
    <row r="225" s="12" customFormat="1" ht="22.8" customHeight="1">
      <c r="A225" s="12"/>
      <c r="B225" s="219"/>
      <c r="C225" s="220"/>
      <c r="D225" s="221" t="s">
        <v>72</v>
      </c>
      <c r="E225" s="233" t="s">
        <v>332</v>
      </c>
      <c r="F225" s="233" t="s">
        <v>333</v>
      </c>
      <c r="G225" s="220"/>
      <c r="H225" s="220"/>
      <c r="I225" s="223"/>
      <c r="J225" s="234">
        <f>BK225</f>
        <v>0</v>
      </c>
      <c r="K225" s="220"/>
      <c r="L225" s="225"/>
      <c r="M225" s="226"/>
      <c r="N225" s="227"/>
      <c r="O225" s="227"/>
      <c r="P225" s="228">
        <f>P226</f>
        <v>0</v>
      </c>
      <c r="Q225" s="227"/>
      <c r="R225" s="228">
        <f>R226</f>
        <v>0</v>
      </c>
      <c r="S225" s="227"/>
      <c r="T225" s="229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81</v>
      </c>
      <c r="AT225" s="231" t="s">
        <v>72</v>
      </c>
      <c r="AU225" s="231" t="s">
        <v>81</v>
      </c>
      <c r="AY225" s="230" t="s">
        <v>132</v>
      </c>
      <c r="BK225" s="232">
        <f>BK226</f>
        <v>0</v>
      </c>
    </row>
    <row r="226" s="2" customFormat="1" ht="16.5" customHeight="1">
      <c r="A226" s="37"/>
      <c r="B226" s="38"/>
      <c r="C226" s="235" t="s">
        <v>334</v>
      </c>
      <c r="D226" s="235" t="s">
        <v>135</v>
      </c>
      <c r="E226" s="236" t="s">
        <v>335</v>
      </c>
      <c r="F226" s="237" t="s">
        <v>336</v>
      </c>
      <c r="G226" s="238" t="s">
        <v>317</v>
      </c>
      <c r="H226" s="239">
        <v>7.5780000000000003</v>
      </c>
      <c r="I226" s="240"/>
      <c r="J226" s="241">
        <f>ROUND(I226*H226,2)</f>
        <v>0</v>
      </c>
      <c r="K226" s="242"/>
      <c r="L226" s="43"/>
      <c r="M226" s="243" t="s">
        <v>1</v>
      </c>
      <c r="N226" s="244" t="s">
        <v>39</v>
      </c>
      <c r="O226" s="90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7" t="s">
        <v>139</v>
      </c>
      <c r="AT226" s="247" t="s">
        <v>135</v>
      </c>
      <c r="AU226" s="247" t="s">
        <v>140</v>
      </c>
      <c r="AY226" s="16" t="s">
        <v>132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6" t="s">
        <v>140</v>
      </c>
      <c r="BK226" s="248">
        <f>ROUND(I226*H226,2)</f>
        <v>0</v>
      </c>
      <c r="BL226" s="16" t="s">
        <v>139</v>
      </c>
      <c r="BM226" s="247" t="s">
        <v>337</v>
      </c>
    </row>
    <row r="227" s="12" customFormat="1" ht="25.92" customHeight="1">
      <c r="A227" s="12"/>
      <c r="B227" s="219"/>
      <c r="C227" s="220"/>
      <c r="D227" s="221" t="s">
        <v>72</v>
      </c>
      <c r="E227" s="222" t="s">
        <v>338</v>
      </c>
      <c r="F227" s="222" t="s">
        <v>339</v>
      </c>
      <c r="G227" s="220"/>
      <c r="H227" s="220"/>
      <c r="I227" s="223"/>
      <c r="J227" s="224">
        <f>BK227</f>
        <v>0</v>
      </c>
      <c r="K227" s="220"/>
      <c r="L227" s="225"/>
      <c r="M227" s="226"/>
      <c r="N227" s="227"/>
      <c r="O227" s="227"/>
      <c r="P227" s="228">
        <f>P228+P234+P248+P271+P291+P305+P332+P338+P354+P376+P398+P414+P428+P438</f>
        <v>0</v>
      </c>
      <c r="Q227" s="227"/>
      <c r="R227" s="228">
        <f>R228+R234+R248+R271+R291+R305+R332+R338+R354+R376+R398+R414+R428+R438</f>
        <v>2.7421691700000004</v>
      </c>
      <c r="S227" s="227"/>
      <c r="T227" s="229">
        <f>T228+T234+T248+T271+T291+T305+T332+T338+T354+T376+T398+T414+T428+T438</f>
        <v>1.5072074500000001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0" t="s">
        <v>140</v>
      </c>
      <c r="AT227" s="231" t="s">
        <v>72</v>
      </c>
      <c r="AU227" s="231" t="s">
        <v>73</v>
      </c>
      <c r="AY227" s="230" t="s">
        <v>132</v>
      </c>
      <c r="BK227" s="232">
        <f>BK228+BK234+BK248+BK271+BK291+BK305+BK332+BK338+BK354+BK376+BK398+BK414+BK428+BK438</f>
        <v>0</v>
      </c>
    </row>
    <row r="228" s="12" customFormat="1" ht="22.8" customHeight="1">
      <c r="A228" s="12"/>
      <c r="B228" s="219"/>
      <c r="C228" s="220"/>
      <c r="D228" s="221" t="s">
        <v>72</v>
      </c>
      <c r="E228" s="233" t="s">
        <v>340</v>
      </c>
      <c r="F228" s="233" t="s">
        <v>341</v>
      </c>
      <c r="G228" s="220"/>
      <c r="H228" s="220"/>
      <c r="I228" s="223"/>
      <c r="J228" s="234">
        <f>BK228</f>
        <v>0</v>
      </c>
      <c r="K228" s="220"/>
      <c r="L228" s="225"/>
      <c r="M228" s="226"/>
      <c r="N228" s="227"/>
      <c r="O228" s="227"/>
      <c r="P228" s="228">
        <f>SUM(P229:P233)</f>
        <v>0</v>
      </c>
      <c r="Q228" s="227"/>
      <c r="R228" s="228">
        <f>SUM(R229:R233)</f>
        <v>0.00158</v>
      </c>
      <c r="S228" s="227"/>
      <c r="T228" s="229">
        <f>SUM(T229:T233)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0" t="s">
        <v>140</v>
      </c>
      <c r="AT228" s="231" t="s">
        <v>72</v>
      </c>
      <c r="AU228" s="231" t="s">
        <v>81</v>
      </c>
      <c r="AY228" s="230" t="s">
        <v>132</v>
      </c>
      <c r="BK228" s="232">
        <f>SUM(BK229:BK233)</f>
        <v>0</v>
      </c>
    </row>
    <row r="229" s="2" customFormat="1" ht="16.5" customHeight="1">
      <c r="A229" s="37"/>
      <c r="B229" s="38"/>
      <c r="C229" s="235" t="s">
        <v>342</v>
      </c>
      <c r="D229" s="235" t="s">
        <v>135</v>
      </c>
      <c r="E229" s="236" t="s">
        <v>343</v>
      </c>
      <c r="F229" s="237" t="s">
        <v>344</v>
      </c>
      <c r="G229" s="238" t="s">
        <v>138</v>
      </c>
      <c r="H229" s="239">
        <v>1</v>
      </c>
      <c r="I229" s="240"/>
      <c r="J229" s="241">
        <f>ROUND(I229*H229,2)</f>
        <v>0</v>
      </c>
      <c r="K229" s="242"/>
      <c r="L229" s="43"/>
      <c r="M229" s="243" t="s">
        <v>1</v>
      </c>
      <c r="N229" s="244" t="s">
        <v>39</v>
      </c>
      <c r="O229" s="90"/>
      <c r="P229" s="245">
        <f>O229*H229</f>
        <v>0</v>
      </c>
      <c r="Q229" s="245">
        <v>0.00027</v>
      </c>
      <c r="R229" s="245">
        <f>Q229*H229</f>
        <v>0.00027</v>
      </c>
      <c r="S229" s="245">
        <v>0</v>
      </c>
      <c r="T229" s="24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7" t="s">
        <v>222</v>
      </c>
      <c r="AT229" s="247" t="s">
        <v>135</v>
      </c>
      <c r="AU229" s="247" t="s">
        <v>140</v>
      </c>
      <c r="AY229" s="16" t="s">
        <v>132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6" t="s">
        <v>140</v>
      </c>
      <c r="BK229" s="248">
        <f>ROUND(I229*H229,2)</f>
        <v>0</v>
      </c>
      <c r="BL229" s="16" t="s">
        <v>222</v>
      </c>
      <c r="BM229" s="247" t="s">
        <v>345</v>
      </c>
    </row>
    <row r="230" s="2" customFormat="1" ht="16.5" customHeight="1">
      <c r="A230" s="37"/>
      <c r="B230" s="38"/>
      <c r="C230" s="235" t="s">
        <v>346</v>
      </c>
      <c r="D230" s="235" t="s">
        <v>135</v>
      </c>
      <c r="E230" s="236" t="s">
        <v>347</v>
      </c>
      <c r="F230" s="237" t="s">
        <v>348</v>
      </c>
      <c r="G230" s="238" t="s">
        <v>138</v>
      </c>
      <c r="H230" s="239">
        <v>1</v>
      </c>
      <c r="I230" s="240"/>
      <c r="J230" s="241">
        <f>ROUND(I230*H230,2)</f>
        <v>0</v>
      </c>
      <c r="K230" s="242"/>
      <c r="L230" s="43"/>
      <c r="M230" s="243" t="s">
        <v>1</v>
      </c>
      <c r="N230" s="244" t="s">
        <v>39</v>
      </c>
      <c r="O230" s="90"/>
      <c r="P230" s="245">
        <f>O230*H230</f>
        <v>0</v>
      </c>
      <c r="Q230" s="245">
        <v>0.00031</v>
      </c>
      <c r="R230" s="245">
        <f>Q230*H230</f>
        <v>0.00031</v>
      </c>
      <c r="S230" s="245">
        <v>0</v>
      </c>
      <c r="T230" s="24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7" t="s">
        <v>222</v>
      </c>
      <c r="AT230" s="247" t="s">
        <v>135</v>
      </c>
      <c r="AU230" s="247" t="s">
        <v>140</v>
      </c>
      <c r="AY230" s="16" t="s">
        <v>132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6" t="s">
        <v>140</v>
      </c>
      <c r="BK230" s="248">
        <f>ROUND(I230*H230,2)</f>
        <v>0</v>
      </c>
      <c r="BL230" s="16" t="s">
        <v>222</v>
      </c>
      <c r="BM230" s="247" t="s">
        <v>349</v>
      </c>
    </row>
    <row r="231" s="2" customFormat="1" ht="16.5" customHeight="1">
      <c r="A231" s="37"/>
      <c r="B231" s="38"/>
      <c r="C231" s="235" t="s">
        <v>350</v>
      </c>
      <c r="D231" s="235" t="s">
        <v>135</v>
      </c>
      <c r="E231" s="236" t="s">
        <v>351</v>
      </c>
      <c r="F231" s="237" t="s">
        <v>352</v>
      </c>
      <c r="G231" s="238" t="s">
        <v>138</v>
      </c>
      <c r="H231" s="239">
        <v>1</v>
      </c>
      <c r="I231" s="240"/>
      <c r="J231" s="241">
        <f>ROUND(I231*H231,2)</f>
        <v>0</v>
      </c>
      <c r="K231" s="242"/>
      <c r="L231" s="43"/>
      <c r="M231" s="243" t="s">
        <v>1</v>
      </c>
      <c r="N231" s="244" t="s">
        <v>39</v>
      </c>
      <c r="O231" s="90"/>
      <c r="P231" s="245">
        <f>O231*H231</f>
        <v>0</v>
      </c>
      <c r="Q231" s="245">
        <v>0.001</v>
      </c>
      <c r="R231" s="245">
        <f>Q231*H231</f>
        <v>0.001</v>
      </c>
      <c r="S231" s="245">
        <v>0</v>
      </c>
      <c r="T231" s="24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7" t="s">
        <v>222</v>
      </c>
      <c r="AT231" s="247" t="s">
        <v>135</v>
      </c>
      <c r="AU231" s="247" t="s">
        <v>140</v>
      </c>
      <c r="AY231" s="16" t="s">
        <v>132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6" t="s">
        <v>140</v>
      </c>
      <c r="BK231" s="248">
        <f>ROUND(I231*H231,2)</f>
        <v>0</v>
      </c>
      <c r="BL231" s="16" t="s">
        <v>222</v>
      </c>
      <c r="BM231" s="247" t="s">
        <v>353</v>
      </c>
    </row>
    <row r="232" s="2" customFormat="1" ht="16.5" customHeight="1">
      <c r="A232" s="37"/>
      <c r="B232" s="38"/>
      <c r="C232" s="235" t="s">
        <v>354</v>
      </c>
      <c r="D232" s="235" t="s">
        <v>135</v>
      </c>
      <c r="E232" s="236" t="s">
        <v>340</v>
      </c>
      <c r="F232" s="237" t="s">
        <v>355</v>
      </c>
      <c r="G232" s="238" t="s">
        <v>356</v>
      </c>
      <c r="H232" s="239">
        <v>5</v>
      </c>
      <c r="I232" s="240"/>
      <c r="J232" s="241">
        <f>ROUND(I232*H232,2)</f>
        <v>0</v>
      </c>
      <c r="K232" s="242"/>
      <c r="L232" s="43"/>
      <c r="M232" s="243" t="s">
        <v>1</v>
      </c>
      <c r="N232" s="244" t="s">
        <v>39</v>
      </c>
      <c r="O232" s="90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7" t="s">
        <v>222</v>
      </c>
      <c r="AT232" s="247" t="s">
        <v>135</v>
      </c>
      <c r="AU232" s="247" t="s">
        <v>140</v>
      </c>
      <c r="AY232" s="16" t="s">
        <v>132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6" t="s">
        <v>140</v>
      </c>
      <c r="BK232" s="248">
        <f>ROUND(I232*H232,2)</f>
        <v>0</v>
      </c>
      <c r="BL232" s="16" t="s">
        <v>222</v>
      </c>
      <c r="BM232" s="247" t="s">
        <v>357</v>
      </c>
    </row>
    <row r="233" s="2" customFormat="1" ht="21.75" customHeight="1">
      <c r="A233" s="37"/>
      <c r="B233" s="38"/>
      <c r="C233" s="235" t="s">
        <v>358</v>
      </c>
      <c r="D233" s="235" t="s">
        <v>135</v>
      </c>
      <c r="E233" s="236" t="s">
        <v>359</v>
      </c>
      <c r="F233" s="237" t="s">
        <v>360</v>
      </c>
      <c r="G233" s="238" t="s">
        <v>361</v>
      </c>
      <c r="H233" s="283"/>
      <c r="I233" s="240"/>
      <c r="J233" s="241">
        <f>ROUND(I233*H233,2)</f>
        <v>0</v>
      </c>
      <c r="K233" s="242"/>
      <c r="L233" s="43"/>
      <c r="M233" s="243" t="s">
        <v>1</v>
      </c>
      <c r="N233" s="244" t="s">
        <v>39</v>
      </c>
      <c r="O233" s="90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7" t="s">
        <v>222</v>
      </c>
      <c r="AT233" s="247" t="s">
        <v>135</v>
      </c>
      <c r="AU233" s="247" t="s">
        <v>140</v>
      </c>
      <c r="AY233" s="16" t="s">
        <v>132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6" t="s">
        <v>140</v>
      </c>
      <c r="BK233" s="248">
        <f>ROUND(I233*H233,2)</f>
        <v>0</v>
      </c>
      <c r="BL233" s="16" t="s">
        <v>222</v>
      </c>
      <c r="BM233" s="247" t="s">
        <v>362</v>
      </c>
    </row>
    <row r="234" s="12" customFormat="1" ht="22.8" customHeight="1">
      <c r="A234" s="12"/>
      <c r="B234" s="219"/>
      <c r="C234" s="220"/>
      <c r="D234" s="221" t="s">
        <v>72</v>
      </c>
      <c r="E234" s="233" t="s">
        <v>363</v>
      </c>
      <c r="F234" s="233" t="s">
        <v>364</v>
      </c>
      <c r="G234" s="220"/>
      <c r="H234" s="220"/>
      <c r="I234" s="223"/>
      <c r="J234" s="234">
        <f>BK234</f>
        <v>0</v>
      </c>
      <c r="K234" s="220"/>
      <c r="L234" s="225"/>
      <c r="M234" s="226"/>
      <c r="N234" s="227"/>
      <c r="O234" s="227"/>
      <c r="P234" s="228">
        <f>SUM(P235:P247)</f>
        <v>0</v>
      </c>
      <c r="Q234" s="227"/>
      <c r="R234" s="228">
        <f>SUM(R235:R247)</f>
        <v>0.02342</v>
      </c>
      <c r="S234" s="227"/>
      <c r="T234" s="229">
        <f>SUM(T235:T247)</f>
        <v>0.01065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0" t="s">
        <v>140</v>
      </c>
      <c r="AT234" s="231" t="s">
        <v>72</v>
      </c>
      <c r="AU234" s="231" t="s">
        <v>81</v>
      </c>
      <c r="AY234" s="230" t="s">
        <v>132</v>
      </c>
      <c r="BK234" s="232">
        <f>SUM(BK235:BK247)</f>
        <v>0</v>
      </c>
    </row>
    <row r="235" s="2" customFormat="1" ht="21.75" customHeight="1">
      <c r="A235" s="37"/>
      <c r="B235" s="38"/>
      <c r="C235" s="235" t="s">
        <v>365</v>
      </c>
      <c r="D235" s="235" t="s">
        <v>135</v>
      </c>
      <c r="E235" s="236" t="s">
        <v>366</v>
      </c>
      <c r="F235" s="237" t="s">
        <v>367</v>
      </c>
      <c r="G235" s="238" t="s">
        <v>260</v>
      </c>
      <c r="H235" s="239">
        <v>5</v>
      </c>
      <c r="I235" s="240"/>
      <c r="J235" s="241">
        <f>ROUND(I235*H235,2)</f>
        <v>0</v>
      </c>
      <c r="K235" s="242"/>
      <c r="L235" s="43"/>
      <c r="M235" s="243" t="s">
        <v>1</v>
      </c>
      <c r="N235" s="244" t="s">
        <v>39</v>
      </c>
      <c r="O235" s="90"/>
      <c r="P235" s="245">
        <f>O235*H235</f>
        <v>0</v>
      </c>
      <c r="Q235" s="245">
        <v>0</v>
      </c>
      <c r="R235" s="245">
        <f>Q235*H235</f>
        <v>0</v>
      </c>
      <c r="S235" s="245">
        <v>0.0021299999999999999</v>
      </c>
      <c r="T235" s="246">
        <f>S235*H235</f>
        <v>0.01065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7" t="s">
        <v>222</v>
      </c>
      <c r="AT235" s="247" t="s">
        <v>135</v>
      </c>
      <c r="AU235" s="247" t="s">
        <v>140</v>
      </c>
      <c r="AY235" s="16" t="s">
        <v>132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6" t="s">
        <v>140</v>
      </c>
      <c r="BK235" s="248">
        <f>ROUND(I235*H235,2)</f>
        <v>0</v>
      </c>
      <c r="BL235" s="16" t="s">
        <v>222</v>
      </c>
      <c r="BM235" s="247" t="s">
        <v>368</v>
      </c>
    </row>
    <row r="236" s="2" customFormat="1" ht="16.5" customHeight="1">
      <c r="A236" s="37"/>
      <c r="B236" s="38"/>
      <c r="C236" s="235" t="s">
        <v>369</v>
      </c>
      <c r="D236" s="235" t="s">
        <v>135</v>
      </c>
      <c r="E236" s="236" t="s">
        <v>370</v>
      </c>
      <c r="F236" s="237" t="s">
        <v>371</v>
      </c>
      <c r="G236" s="238" t="s">
        <v>138</v>
      </c>
      <c r="H236" s="239">
        <v>2</v>
      </c>
      <c r="I236" s="240"/>
      <c r="J236" s="241">
        <f>ROUND(I236*H236,2)</f>
        <v>0</v>
      </c>
      <c r="K236" s="242"/>
      <c r="L236" s="43"/>
      <c r="M236" s="243" t="s">
        <v>1</v>
      </c>
      <c r="N236" s="244" t="s">
        <v>39</v>
      </c>
      <c r="O236" s="90"/>
      <c r="P236" s="245">
        <f>O236*H236</f>
        <v>0</v>
      </c>
      <c r="Q236" s="245">
        <v>0.00042999999999999999</v>
      </c>
      <c r="R236" s="245">
        <f>Q236*H236</f>
        <v>0.00085999999999999998</v>
      </c>
      <c r="S236" s="245">
        <v>0</v>
      </c>
      <c r="T236" s="24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7" t="s">
        <v>222</v>
      </c>
      <c r="AT236" s="247" t="s">
        <v>135</v>
      </c>
      <c r="AU236" s="247" t="s">
        <v>140</v>
      </c>
      <c r="AY236" s="16" t="s">
        <v>132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6" t="s">
        <v>140</v>
      </c>
      <c r="BK236" s="248">
        <f>ROUND(I236*H236,2)</f>
        <v>0</v>
      </c>
      <c r="BL236" s="16" t="s">
        <v>222</v>
      </c>
      <c r="BM236" s="247" t="s">
        <v>372</v>
      </c>
    </row>
    <row r="237" s="2" customFormat="1" ht="21.75" customHeight="1">
      <c r="A237" s="37"/>
      <c r="B237" s="38"/>
      <c r="C237" s="235" t="s">
        <v>373</v>
      </c>
      <c r="D237" s="235" t="s">
        <v>135</v>
      </c>
      <c r="E237" s="236" t="s">
        <v>374</v>
      </c>
      <c r="F237" s="237" t="s">
        <v>375</v>
      </c>
      <c r="G237" s="238" t="s">
        <v>260</v>
      </c>
      <c r="H237" s="239">
        <v>20</v>
      </c>
      <c r="I237" s="240"/>
      <c r="J237" s="241">
        <f>ROUND(I237*H237,2)</f>
        <v>0</v>
      </c>
      <c r="K237" s="242"/>
      <c r="L237" s="43"/>
      <c r="M237" s="243" t="s">
        <v>1</v>
      </c>
      <c r="N237" s="244" t="s">
        <v>39</v>
      </c>
      <c r="O237" s="90"/>
      <c r="P237" s="245">
        <f>O237*H237</f>
        <v>0</v>
      </c>
      <c r="Q237" s="245">
        <v>0.00084999999999999995</v>
      </c>
      <c r="R237" s="245">
        <f>Q237*H237</f>
        <v>0.016999999999999998</v>
      </c>
      <c r="S237" s="245">
        <v>0</v>
      </c>
      <c r="T237" s="24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7" t="s">
        <v>222</v>
      </c>
      <c r="AT237" s="247" t="s">
        <v>135</v>
      </c>
      <c r="AU237" s="247" t="s">
        <v>140</v>
      </c>
      <c r="AY237" s="16" t="s">
        <v>132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6" t="s">
        <v>140</v>
      </c>
      <c r="BK237" s="248">
        <f>ROUND(I237*H237,2)</f>
        <v>0</v>
      </c>
      <c r="BL237" s="16" t="s">
        <v>222</v>
      </c>
      <c r="BM237" s="247" t="s">
        <v>376</v>
      </c>
    </row>
    <row r="238" s="2" customFormat="1" ht="33" customHeight="1">
      <c r="A238" s="37"/>
      <c r="B238" s="38"/>
      <c r="C238" s="235" t="s">
        <v>377</v>
      </c>
      <c r="D238" s="235" t="s">
        <v>135</v>
      </c>
      <c r="E238" s="236" t="s">
        <v>378</v>
      </c>
      <c r="F238" s="237" t="s">
        <v>379</v>
      </c>
      <c r="G238" s="238" t="s">
        <v>260</v>
      </c>
      <c r="H238" s="239">
        <v>20</v>
      </c>
      <c r="I238" s="240"/>
      <c r="J238" s="241">
        <f>ROUND(I238*H238,2)</f>
        <v>0</v>
      </c>
      <c r="K238" s="242"/>
      <c r="L238" s="43"/>
      <c r="M238" s="243" t="s">
        <v>1</v>
      </c>
      <c r="N238" s="244" t="s">
        <v>39</v>
      </c>
      <c r="O238" s="90"/>
      <c r="P238" s="245">
        <f>O238*H238</f>
        <v>0</v>
      </c>
      <c r="Q238" s="245">
        <v>4.0000000000000003E-05</v>
      </c>
      <c r="R238" s="245">
        <f>Q238*H238</f>
        <v>0.00080000000000000004</v>
      </c>
      <c r="S238" s="245">
        <v>0</v>
      </c>
      <c r="T238" s="24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7" t="s">
        <v>222</v>
      </c>
      <c r="AT238" s="247" t="s">
        <v>135</v>
      </c>
      <c r="AU238" s="247" t="s">
        <v>140</v>
      </c>
      <c r="AY238" s="16" t="s">
        <v>132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6" t="s">
        <v>140</v>
      </c>
      <c r="BK238" s="248">
        <f>ROUND(I238*H238,2)</f>
        <v>0</v>
      </c>
      <c r="BL238" s="16" t="s">
        <v>222</v>
      </c>
      <c r="BM238" s="247" t="s">
        <v>380</v>
      </c>
    </row>
    <row r="239" s="2" customFormat="1" ht="16.5" customHeight="1">
      <c r="A239" s="37"/>
      <c r="B239" s="38"/>
      <c r="C239" s="235" t="s">
        <v>381</v>
      </c>
      <c r="D239" s="235" t="s">
        <v>135</v>
      </c>
      <c r="E239" s="236" t="s">
        <v>382</v>
      </c>
      <c r="F239" s="237" t="s">
        <v>383</v>
      </c>
      <c r="G239" s="238" t="s">
        <v>138</v>
      </c>
      <c r="H239" s="239">
        <v>7</v>
      </c>
      <c r="I239" s="240"/>
      <c r="J239" s="241">
        <f>ROUND(I239*H239,2)</f>
        <v>0</v>
      </c>
      <c r="K239" s="242"/>
      <c r="L239" s="43"/>
      <c r="M239" s="243" t="s">
        <v>1</v>
      </c>
      <c r="N239" s="244" t="s">
        <v>39</v>
      </c>
      <c r="O239" s="90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7" t="s">
        <v>222</v>
      </c>
      <c r="AT239" s="247" t="s">
        <v>135</v>
      </c>
      <c r="AU239" s="247" t="s">
        <v>140</v>
      </c>
      <c r="AY239" s="16" t="s">
        <v>132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6" t="s">
        <v>140</v>
      </c>
      <c r="BK239" s="248">
        <f>ROUND(I239*H239,2)</f>
        <v>0</v>
      </c>
      <c r="BL239" s="16" t="s">
        <v>222</v>
      </c>
      <c r="BM239" s="247" t="s">
        <v>384</v>
      </c>
    </row>
    <row r="240" s="2" customFormat="1" ht="21.75" customHeight="1">
      <c r="A240" s="37"/>
      <c r="B240" s="38"/>
      <c r="C240" s="235" t="s">
        <v>385</v>
      </c>
      <c r="D240" s="235" t="s">
        <v>135</v>
      </c>
      <c r="E240" s="236" t="s">
        <v>386</v>
      </c>
      <c r="F240" s="237" t="s">
        <v>387</v>
      </c>
      <c r="G240" s="238" t="s">
        <v>138</v>
      </c>
      <c r="H240" s="239">
        <v>1</v>
      </c>
      <c r="I240" s="240"/>
      <c r="J240" s="241">
        <f>ROUND(I240*H240,2)</f>
        <v>0</v>
      </c>
      <c r="K240" s="242"/>
      <c r="L240" s="43"/>
      <c r="M240" s="243" t="s">
        <v>1</v>
      </c>
      <c r="N240" s="244" t="s">
        <v>39</v>
      </c>
      <c r="O240" s="90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7" t="s">
        <v>222</v>
      </c>
      <c r="AT240" s="247" t="s">
        <v>135</v>
      </c>
      <c r="AU240" s="247" t="s">
        <v>140</v>
      </c>
      <c r="AY240" s="16" t="s">
        <v>132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6" t="s">
        <v>140</v>
      </c>
      <c r="BK240" s="248">
        <f>ROUND(I240*H240,2)</f>
        <v>0</v>
      </c>
      <c r="BL240" s="16" t="s">
        <v>222</v>
      </c>
      <c r="BM240" s="247" t="s">
        <v>388</v>
      </c>
    </row>
    <row r="241" s="2" customFormat="1" ht="16.5" customHeight="1">
      <c r="A241" s="37"/>
      <c r="B241" s="38"/>
      <c r="C241" s="235" t="s">
        <v>389</v>
      </c>
      <c r="D241" s="235" t="s">
        <v>135</v>
      </c>
      <c r="E241" s="236" t="s">
        <v>390</v>
      </c>
      <c r="F241" s="237" t="s">
        <v>391</v>
      </c>
      <c r="G241" s="238" t="s">
        <v>138</v>
      </c>
      <c r="H241" s="239">
        <v>5</v>
      </c>
      <c r="I241" s="240"/>
      <c r="J241" s="241">
        <f>ROUND(I241*H241,2)</f>
        <v>0</v>
      </c>
      <c r="K241" s="242"/>
      <c r="L241" s="43"/>
      <c r="M241" s="243" t="s">
        <v>1</v>
      </c>
      <c r="N241" s="244" t="s">
        <v>39</v>
      </c>
      <c r="O241" s="90"/>
      <c r="P241" s="245">
        <f>O241*H241</f>
        <v>0</v>
      </c>
      <c r="Q241" s="245">
        <v>0.00012999999999999999</v>
      </c>
      <c r="R241" s="245">
        <f>Q241*H241</f>
        <v>0.00064999999999999997</v>
      </c>
      <c r="S241" s="245">
        <v>0</v>
      </c>
      <c r="T241" s="24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7" t="s">
        <v>222</v>
      </c>
      <c r="AT241" s="247" t="s">
        <v>135</v>
      </c>
      <c r="AU241" s="247" t="s">
        <v>140</v>
      </c>
      <c r="AY241" s="16" t="s">
        <v>132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6" t="s">
        <v>140</v>
      </c>
      <c r="BK241" s="248">
        <f>ROUND(I241*H241,2)</f>
        <v>0</v>
      </c>
      <c r="BL241" s="16" t="s">
        <v>222</v>
      </c>
      <c r="BM241" s="247" t="s">
        <v>392</v>
      </c>
    </row>
    <row r="242" s="2" customFormat="1" ht="16.5" customHeight="1">
      <c r="A242" s="37"/>
      <c r="B242" s="38"/>
      <c r="C242" s="235" t="s">
        <v>393</v>
      </c>
      <c r="D242" s="235" t="s">
        <v>135</v>
      </c>
      <c r="E242" s="236" t="s">
        <v>394</v>
      </c>
      <c r="F242" s="237" t="s">
        <v>395</v>
      </c>
      <c r="G242" s="238" t="s">
        <v>396</v>
      </c>
      <c r="H242" s="239">
        <v>1</v>
      </c>
      <c r="I242" s="240"/>
      <c r="J242" s="241">
        <f>ROUND(I242*H242,2)</f>
        <v>0</v>
      </c>
      <c r="K242" s="242"/>
      <c r="L242" s="43"/>
      <c r="M242" s="243" t="s">
        <v>1</v>
      </c>
      <c r="N242" s="244" t="s">
        <v>39</v>
      </c>
      <c r="O242" s="90"/>
      <c r="P242" s="245">
        <f>O242*H242</f>
        <v>0</v>
      </c>
      <c r="Q242" s="245">
        <v>0.00025000000000000001</v>
      </c>
      <c r="R242" s="245">
        <f>Q242*H242</f>
        <v>0.00025000000000000001</v>
      </c>
      <c r="S242" s="245">
        <v>0</v>
      </c>
      <c r="T242" s="24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7" t="s">
        <v>222</v>
      </c>
      <c r="AT242" s="247" t="s">
        <v>135</v>
      </c>
      <c r="AU242" s="247" t="s">
        <v>140</v>
      </c>
      <c r="AY242" s="16" t="s">
        <v>132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6" t="s">
        <v>140</v>
      </c>
      <c r="BK242" s="248">
        <f>ROUND(I242*H242,2)</f>
        <v>0</v>
      </c>
      <c r="BL242" s="16" t="s">
        <v>222</v>
      </c>
      <c r="BM242" s="247" t="s">
        <v>397</v>
      </c>
    </row>
    <row r="243" s="2" customFormat="1" ht="16.5" customHeight="1">
      <c r="A243" s="37"/>
      <c r="B243" s="38"/>
      <c r="C243" s="235" t="s">
        <v>398</v>
      </c>
      <c r="D243" s="235" t="s">
        <v>135</v>
      </c>
      <c r="E243" s="236" t="s">
        <v>399</v>
      </c>
      <c r="F243" s="237" t="s">
        <v>400</v>
      </c>
      <c r="G243" s="238" t="s">
        <v>138</v>
      </c>
      <c r="H243" s="239">
        <v>3</v>
      </c>
      <c r="I243" s="240"/>
      <c r="J243" s="241">
        <f>ROUND(I243*H243,2)</f>
        <v>0</v>
      </c>
      <c r="K243" s="242"/>
      <c r="L243" s="43"/>
      <c r="M243" s="243" t="s">
        <v>1</v>
      </c>
      <c r="N243" s="244" t="s">
        <v>39</v>
      </c>
      <c r="O243" s="90"/>
      <c r="P243" s="245">
        <f>O243*H243</f>
        <v>0</v>
      </c>
      <c r="Q243" s="245">
        <v>2.0000000000000002E-05</v>
      </c>
      <c r="R243" s="245">
        <f>Q243*H243</f>
        <v>6.0000000000000008E-05</v>
      </c>
      <c r="S243" s="245">
        <v>0</v>
      </c>
      <c r="T243" s="24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7" t="s">
        <v>222</v>
      </c>
      <c r="AT243" s="247" t="s">
        <v>135</v>
      </c>
      <c r="AU243" s="247" t="s">
        <v>140</v>
      </c>
      <c r="AY243" s="16" t="s">
        <v>132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6" t="s">
        <v>140</v>
      </c>
      <c r="BK243" s="248">
        <f>ROUND(I243*H243,2)</f>
        <v>0</v>
      </c>
      <c r="BL243" s="16" t="s">
        <v>222</v>
      </c>
      <c r="BM243" s="247" t="s">
        <v>401</v>
      </c>
    </row>
    <row r="244" s="2" customFormat="1" ht="16.5" customHeight="1">
      <c r="A244" s="37"/>
      <c r="B244" s="38"/>
      <c r="C244" s="272" t="s">
        <v>402</v>
      </c>
      <c r="D244" s="272" t="s">
        <v>227</v>
      </c>
      <c r="E244" s="273" t="s">
        <v>403</v>
      </c>
      <c r="F244" s="274" t="s">
        <v>404</v>
      </c>
      <c r="G244" s="275" t="s">
        <v>138</v>
      </c>
      <c r="H244" s="276">
        <v>3</v>
      </c>
      <c r="I244" s="277"/>
      <c r="J244" s="278">
        <f>ROUND(I244*H244,2)</f>
        <v>0</v>
      </c>
      <c r="K244" s="279"/>
      <c r="L244" s="280"/>
      <c r="M244" s="281" t="s">
        <v>1</v>
      </c>
      <c r="N244" s="282" t="s">
        <v>39</v>
      </c>
      <c r="O244" s="90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7" t="s">
        <v>296</v>
      </c>
      <c r="AT244" s="247" t="s">
        <v>227</v>
      </c>
      <c r="AU244" s="247" t="s">
        <v>140</v>
      </c>
      <c r="AY244" s="16" t="s">
        <v>132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6" t="s">
        <v>140</v>
      </c>
      <c r="BK244" s="248">
        <f>ROUND(I244*H244,2)</f>
        <v>0</v>
      </c>
      <c r="BL244" s="16" t="s">
        <v>222</v>
      </c>
      <c r="BM244" s="247" t="s">
        <v>405</v>
      </c>
    </row>
    <row r="245" s="2" customFormat="1" ht="21.75" customHeight="1">
      <c r="A245" s="37"/>
      <c r="B245" s="38"/>
      <c r="C245" s="235" t="s">
        <v>406</v>
      </c>
      <c r="D245" s="235" t="s">
        <v>135</v>
      </c>
      <c r="E245" s="236" t="s">
        <v>407</v>
      </c>
      <c r="F245" s="237" t="s">
        <v>408</v>
      </c>
      <c r="G245" s="238" t="s">
        <v>260</v>
      </c>
      <c r="H245" s="239">
        <v>20</v>
      </c>
      <c r="I245" s="240"/>
      <c r="J245" s="241">
        <f>ROUND(I245*H245,2)</f>
        <v>0</v>
      </c>
      <c r="K245" s="242"/>
      <c r="L245" s="43"/>
      <c r="M245" s="243" t="s">
        <v>1</v>
      </c>
      <c r="N245" s="244" t="s">
        <v>39</v>
      </c>
      <c r="O245" s="90"/>
      <c r="P245" s="245">
        <f>O245*H245</f>
        <v>0</v>
      </c>
      <c r="Q245" s="245">
        <v>0.00019000000000000001</v>
      </c>
      <c r="R245" s="245">
        <f>Q245*H245</f>
        <v>0.0038000000000000004</v>
      </c>
      <c r="S245" s="245">
        <v>0</v>
      </c>
      <c r="T245" s="24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7" t="s">
        <v>222</v>
      </c>
      <c r="AT245" s="247" t="s">
        <v>135</v>
      </c>
      <c r="AU245" s="247" t="s">
        <v>140</v>
      </c>
      <c r="AY245" s="16" t="s">
        <v>132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6" t="s">
        <v>140</v>
      </c>
      <c r="BK245" s="248">
        <f>ROUND(I245*H245,2)</f>
        <v>0</v>
      </c>
      <c r="BL245" s="16" t="s">
        <v>222</v>
      </c>
      <c r="BM245" s="247" t="s">
        <v>409</v>
      </c>
    </row>
    <row r="246" s="2" customFormat="1" ht="16.5" customHeight="1">
      <c r="A246" s="37"/>
      <c r="B246" s="38"/>
      <c r="C246" s="235" t="s">
        <v>410</v>
      </c>
      <c r="D246" s="235" t="s">
        <v>135</v>
      </c>
      <c r="E246" s="236" t="s">
        <v>363</v>
      </c>
      <c r="F246" s="237" t="s">
        <v>411</v>
      </c>
      <c r="G246" s="238" t="s">
        <v>356</v>
      </c>
      <c r="H246" s="239">
        <v>3</v>
      </c>
      <c r="I246" s="240"/>
      <c r="J246" s="241">
        <f>ROUND(I246*H246,2)</f>
        <v>0</v>
      </c>
      <c r="K246" s="242"/>
      <c r="L246" s="43"/>
      <c r="M246" s="243" t="s">
        <v>1</v>
      </c>
      <c r="N246" s="244" t="s">
        <v>39</v>
      </c>
      <c r="O246" s="90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7" t="s">
        <v>222</v>
      </c>
      <c r="AT246" s="247" t="s">
        <v>135</v>
      </c>
      <c r="AU246" s="247" t="s">
        <v>140</v>
      </c>
      <c r="AY246" s="16" t="s">
        <v>132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6" t="s">
        <v>140</v>
      </c>
      <c r="BK246" s="248">
        <f>ROUND(I246*H246,2)</f>
        <v>0</v>
      </c>
      <c r="BL246" s="16" t="s">
        <v>222</v>
      </c>
      <c r="BM246" s="247" t="s">
        <v>412</v>
      </c>
    </row>
    <row r="247" s="2" customFormat="1" ht="21.75" customHeight="1">
      <c r="A247" s="37"/>
      <c r="B247" s="38"/>
      <c r="C247" s="235" t="s">
        <v>413</v>
      </c>
      <c r="D247" s="235" t="s">
        <v>135</v>
      </c>
      <c r="E247" s="236" t="s">
        <v>414</v>
      </c>
      <c r="F247" s="237" t="s">
        <v>415</v>
      </c>
      <c r="G247" s="238" t="s">
        <v>361</v>
      </c>
      <c r="H247" s="283"/>
      <c r="I247" s="240"/>
      <c r="J247" s="241">
        <f>ROUND(I247*H247,2)</f>
        <v>0</v>
      </c>
      <c r="K247" s="242"/>
      <c r="L247" s="43"/>
      <c r="M247" s="243" t="s">
        <v>1</v>
      </c>
      <c r="N247" s="244" t="s">
        <v>39</v>
      </c>
      <c r="O247" s="90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47" t="s">
        <v>222</v>
      </c>
      <c r="AT247" s="247" t="s">
        <v>135</v>
      </c>
      <c r="AU247" s="247" t="s">
        <v>140</v>
      </c>
      <c r="AY247" s="16" t="s">
        <v>132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6" t="s">
        <v>140</v>
      </c>
      <c r="BK247" s="248">
        <f>ROUND(I247*H247,2)</f>
        <v>0</v>
      </c>
      <c r="BL247" s="16" t="s">
        <v>222</v>
      </c>
      <c r="BM247" s="247" t="s">
        <v>416</v>
      </c>
    </row>
    <row r="248" s="12" customFormat="1" ht="22.8" customHeight="1">
      <c r="A248" s="12"/>
      <c r="B248" s="219"/>
      <c r="C248" s="220"/>
      <c r="D248" s="221" t="s">
        <v>72</v>
      </c>
      <c r="E248" s="233" t="s">
        <v>417</v>
      </c>
      <c r="F248" s="233" t="s">
        <v>418</v>
      </c>
      <c r="G248" s="220"/>
      <c r="H248" s="220"/>
      <c r="I248" s="223"/>
      <c r="J248" s="234">
        <f>BK248</f>
        <v>0</v>
      </c>
      <c r="K248" s="220"/>
      <c r="L248" s="225"/>
      <c r="M248" s="226"/>
      <c r="N248" s="227"/>
      <c r="O248" s="227"/>
      <c r="P248" s="228">
        <f>SUM(P249:P270)</f>
        <v>0</v>
      </c>
      <c r="Q248" s="227"/>
      <c r="R248" s="228">
        <f>SUM(R249:R270)</f>
        <v>0.053129999999999997</v>
      </c>
      <c r="S248" s="227"/>
      <c r="T248" s="229">
        <f>SUM(T249:T270)</f>
        <v>0.13714999999999999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30" t="s">
        <v>140</v>
      </c>
      <c r="AT248" s="231" t="s">
        <v>72</v>
      </c>
      <c r="AU248" s="231" t="s">
        <v>81</v>
      </c>
      <c r="AY248" s="230" t="s">
        <v>132</v>
      </c>
      <c r="BK248" s="232">
        <f>SUM(BK249:BK270)</f>
        <v>0</v>
      </c>
    </row>
    <row r="249" s="2" customFormat="1" ht="21.75" customHeight="1">
      <c r="A249" s="37"/>
      <c r="B249" s="38"/>
      <c r="C249" s="235" t="s">
        <v>419</v>
      </c>
      <c r="D249" s="235" t="s">
        <v>135</v>
      </c>
      <c r="E249" s="236" t="s">
        <v>420</v>
      </c>
      <c r="F249" s="237" t="s">
        <v>421</v>
      </c>
      <c r="G249" s="238" t="s">
        <v>260</v>
      </c>
      <c r="H249" s="239">
        <v>6</v>
      </c>
      <c r="I249" s="240"/>
      <c r="J249" s="241">
        <f>ROUND(I249*H249,2)</f>
        <v>0</v>
      </c>
      <c r="K249" s="242"/>
      <c r="L249" s="43"/>
      <c r="M249" s="243" t="s">
        <v>1</v>
      </c>
      <c r="N249" s="244" t="s">
        <v>39</v>
      </c>
      <c r="O249" s="90"/>
      <c r="P249" s="245">
        <f>O249*H249</f>
        <v>0</v>
      </c>
      <c r="Q249" s="245">
        <v>0.00011</v>
      </c>
      <c r="R249" s="245">
        <f>Q249*H249</f>
        <v>0.00066</v>
      </c>
      <c r="S249" s="245">
        <v>0.00215</v>
      </c>
      <c r="T249" s="246">
        <f>S249*H249</f>
        <v>0.0129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7" t="s">
        <v>222</v>
      </c>
      <c r="AT249" s="247" t="s">
        <v>135</v>
      </c>
      <c r="AU249" s="247" t="s">
        <v>140</v>
      </c>
      <c r="AY249" s="16" t="s">
        <v>132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6" t="s">
        <v>140</v>
      </c>
      <c r="BK249" s="248">
        <f>ROUND(I249*H249,2)</f>
        <v>0</v>
      </c>
      <c r="BL249" s="16" t="s">
        <v>222</v>
      </c>
      <c r="BM249" s="247" t="s">
        <v>422</v>
      </c>
    </row>
    <row r="250" s="2" customFormat="1" ht="16.5" customHeight="1">
      <c r="A250" s="37"/>
      <c r="B250" s="38"/>
      <c r="C250" s="235" t="s">
        <v>423</v>
      </c>
      <c r="D250" s="235" t="s">
        <v>135</v>
      </c>
      <c r="E250" s="236" t="s">
        <v>424</v>
      </c>
      <c r="F250" s="237" t="s">
        <v>425</v>
      </c>
      <c r="G250" s="238" t="s">
        <v>260</v>
      </c>
      <c r="H250" s="239">
        <v>0.5</v>
      </c>
      <c r="I250" s="240"/>
      <c r="J250" s="241">
        <f>ROUND(I250*H250,2)</f>
        <v>0</v>
      </c>
      <c r="K250" s="242"/>
      <c r="L250" s="43"/>
      <c r="M250" s="243" t="s">
        <v>1</v>
      </c>
      <c r="N250" s="244" t="s">
        <v>39</v>
      </c>
      <c r="O250" s="90"/>
      <c r="P250" s="245">
        <f>O250*H250</f>
        <v>0</v>
      </c>
      <c r="Q250" s="245">
        <v>0.0037799999999999999</v>
      </c>
      <c r="R250" s="245">
        <f>Q250*H250</f>
        <v>0.00189</v>
      </c>
      <c r="S250" s="245">
        <v>0</v>
      </c>
      <c r="T250" s="24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7" t="s">
        <v>222</v>
      </c>
      <c r="AT250" s="247" t="s">
        <v>135</v>
      </c>
      <c r="AU250" s="247" t="s">
        <v>140</v>
      </c>
      <c r="AY250" s="16" t="s">
        <v>132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6" t="s">
        <v>140</v>
      </c>
      <c r="BK250" s="248">
        <f>ROUND(I250*H250,2)</f>
        <v>0</v>
      </c>
      <c r="BL250" s="16" t="s">
        <v>222</v>
      </c>
      <c r="BM250" s="247" t="s">
        <v>426</v>
      </c>
    </row>
    <row r="251" s="2" customFormat="1" ht="16.5" customHeight="1">
      <c r="A251" s="37"/>
      <c r="B251" s="38"/>
      <c r="C251" s="235" t="s">
        <v>427</v>
      </c>
      <c r="D251" s="235" t="s">
        <v>135</v>
      </c>
      <c r="E251" s="236" t="s">
        <v>428</v>
      </c>
      <c r="F251" s="237" t="s">
        <v>429</v>
      </c>
      <c r="G251" s="238" t="s">
        <v>260</v>
      </c>
      <c r="H251" s="239">
        <v>2</v>
      </c>
      <c r="I251" s="240"/>
      <c r="J251" s="241">
        <f>ROUND(I251*H251,2)</f>
        <v>0</v>
      </c>
      <c r="K251" s="242"/>
      <c r="L251" s="43"/>
      <c r="M251" s="243" t="s">
        <v>1</v>
      </c>
      <c r="N251" s="244" t="s">
        <v>39</v>
      </c>
      <c r="O251" s="90"/>
      <c r="P251" s="245">
        <f>O251*H251</f>
        <v>0</v>
      </c>
      <c r="Q251" s="245">
        <v>0.00044999999999999999</v>
      </c>
      <c r="R251" s="245">
        <f>Q251*H251</f>
        <v>0.00089999999999999998</v>
      </c>
      <c r="S251" s="245">
        <v>0</v>
      </c>
      <c r="T251" s="24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7" t="s">
        <v>222</v>
      </c>
      <c r="AT251" s="247" t="s">
        <v>135</v>
      </c>
      <c r="AU251" s="247" t="s">
        <v>140</v>
      </c>
      <c r="AY251" s="16" t="s">
        <v>132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6" t="s">
        <v>140</v>
      </c>
      <c r="BK251" s="248">
        <f>ROUND(I251*H251,2)</f>
        <v>0</v>
      </c>
      <c r="BL251" s="16" t="s">
        <v>222</v>
      </c>
      <c r="BM251" s="247" t="s">
        <v>430</v>
      </c>
    </row>
    <row r="252" s="2" customFormat="1" ht="16.5" customHeight="1">
      <c r="A252" s="37"/>
      <c r="B252" s="38"/>
      <c r="C252" s="235" t="s">
        <v>431</v>
      </c>
      <c r="D252" s="235" t="s">
        <v>135</v>
      </c>
      <c r="E252" s="236" t="s">
        <v>432</v>
      </c>
      <c r="F252" s="237" t="s">
        <v>433</v>
      </c>
      <c r="G252" s="238" t="s">
        <v>260</v>
      </c>
      <c r="H252" s="239">
        <v>2</v>
      </c>
      <c r="I252" s="240"/>
      <c r="J252" s="241">
        <f>ROUND(I252*H252,2)</f>
        <v>0</v>
      </c>
      <c r="K252" s="242"/>
      <c r="L252" s="43"/>
      <c r="M252" s="243" t="s">
        <v>1</v>
      </c>
      <c r="N252" s="244" t="s">
        <v>39</v>
      </c>
      <c r="O252" s="90"/>
      <c r="P252" s="245">
        <f>O252*H252</f>
        <v>0</v>
      </c>
      <c r="Q252" s="245">
        <v>0.00067000000000000002</v>
      </c>
      <c r="R252" s="245">
        <f>Q252*H252</f>
        <v>0.0013400000000000001</v>
      </c>
      <c r="S252" s="245">
        <v>0</v>
      </c>
      <c r="T252" s="24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7" t="s">
        <v>222</v>
      </c>
      <c r="AT252" s="247" t="s">
        <v>135</v>
      </c>
      <c r="AU252" s="247" t="s">
        <v>140</v>
      </c>
      <c r="AY252" s="16" t="s">
        <v>132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6" t="s">
        <v>140</v>
      </c>
      <c r="BK252" s="248">
        <f>ROUND(I252*H252,2)</f>
        <v>0</v>
      </c>
      <c r="BL252" s="16" t="s">
        <v>222</v>
      </c>
      <c r="BM252" s="247" t="s">
        <v>434</v>
      </c>
    </row>
    <row r="253" s="2" customFormat="1" ht="16.5" customHeight="1">
      <c r="A253" s="37"/>
      <c r="B253" s="38"/>
      <c r="C253" s="235" t="s">
        <v>435</v>
      </c>
      <c r="D253" s="235" t="s">
        <v>135</v>
      </c>
      <c r="E253" s="236" t="s">
        <v>436</v>
      </c>
      <c r="F253" s="237" t="s">
        <v>437</v>
      </c>
      <c r="G253" s="238" t="s">
        <v>260</v>
      </c>
      <c r="H253" s="239">
        <v>2</v>
      </c>
      <c r="I253" s="240"/>
      <c r="J253" s="241">
        <f>ROUND(I253*H253,2)</f>
        <v>0</v>
      </c>
      <c r="K253" s="242"/>
      <c r="L253" s="43"/>
      <c r="M253" s="243" t="s">
        <v>1</v>
      </c>
      <c r="N253" s="244" t="s">
        <v>39</v>
      </c>
      <c r="O253" s="90"/>
      <c r="P253" s="245">
        <f>O253*H253</f>
        <v>0</v>
      </c>
      <c r="Q253" s="245">
        <v>0.00125</v>
      </c>
      <c r="R253" s="245">
        <f>Q253*H253</f>
        <v>0.0025000000000000001</v>
      </c>
      <c r="S253" s="245">
        <v>0</v>
      </c>
      <c r="T253" s="24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7" t="s">
        <v>222</v>
      </c>
      <c r="AT253" s="247" t="s">
        <v>135</v>
      </c>
      <c r="AU253" s="247" t="s">
        <v>140</v>
      </c>
      <c r="AY253" s="16" t="s">
        <v>132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6" t="s">
        <v>140</v>
      </c>
      <c r="BK253" s="248">
        <f>ROUND(I253*H253,2)</f>
        <v>0</v>
      </c>
      <c r="BL253" s="16" t="s">
        <v>222</v>
      </c>
      <c r="BM253" s="247" t="s">
        <v>438</v>
      </c>
    </row>
    <row r="254" s="2" customFormat="1" ht="21.75" customHeight="1">
      <c r="A254" s="37"/>
      <c r="B254" s="38"/>
      <c r="C254" s="235" t="s">
        <v>439</v>
      </c>
      <c r="D254" s="235" t="s">
        <v>135</v>
      </c>
      <c r="E254" s="236" t="s">
        <v>440</v>
      </c>
      <c r="F254" s="237" t="s">
        <v>441</v>
      </c>
      <c r="G254" s="238" t="s">
        <v>255</v>
      </c>
      <c r="H254" s="239">
        <v>1</v>
      </c>
      <c r="I254" s="240"/>
      <c r="J254" s="241">
        <f>ROUND(I254*H254,2)</f>
        <v>0</v>
      </c>
      <c r="K254" s="242"/>
      <c r="L254" s="43"/>
      <c r="M254" s="243" t="s">
        <v>1</v>
      </c>
      <c r="N254" s="244" t="s">
        <v>39</v>
      </c>
      <c r="O254" s="90"/>
      <c r="P254" s="245">
        <f>O254*H254</f>
        <v>0</v>
      </c>
      <c r="Q254" s="245">
        <v>0.0032499999999999999</v>
      </c>
      <c r="R254" s="245">
        <f>Q254*H254</f>
        <v>0.0032499999999999999</v>
      </c>
      <c r="S254" s="245">
        <v>0</v>
      </c>
      <c r="T254" s="24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7" t="s">
        <v>222</v>
      </c>
      <c r="AT254" s="247" t="s">
        <v>135</v>
      </c>
      <c r="AU254" s="247" t="s">
        <v>140</v>
      </c>
      <c r="AY254" s="16" t="s">
        <v>132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6" t="s">
        <v>140</v>
      </c>
      <c r="BK254" s="248">
        <f>ROUND(I254*H254,2)</f>
        <v>0</v>
      </c>
      <c r="BL254" s="16" t="s">
        <v>222</v>
      </c>
      <c r="BM254" s="247" t="s">
        <v>442</v>
      </c>
    </row>
    <row r="255" s="2" customFormat="1" ht="21.75" customHeight="1">
      <c r="A255" s="37"/>
      <c r="B255" s="38"/>
      <c r="C255" s="235" t="s">
        <v>443</v>
      </c>
      <c r="D255" s="235" t="s">
        <v>135</v>
      </c>
      <c r="E255" s="236" t="s">
        <v>444</v>
      </c>
      <c r="F255" s="237" t="s">
        <v>445</v>
      </c>
      <c r="G255" s="238" t="s">
        <v>255</v>
      </c>
      <c r="H255" s="239">
        <v>1</v>
      </c>
      <c r="I255" s="240"/>
      <c r="J255" s="241">
        <f>ROUND(I255*H255,2)</f>
        <v>0</v>
      </c>
      <c r="K255" s="242"/>
      <c r="L255" s="43"/>
      <c r="M255" s="243" t="s">
        <v>1</v>
      </c>
      <c r="N255" s="244" t="s">
        <v>39</v>
      </c>
      <c r="O255" s="90"/>
      <c r="P255" s="245">
        <f>O255*H255</f>
        <v>0</v>
      </c>
      <c r="Q255" s="245">
        <v>0.00428</v>
      </c>
      <c r="R255" s="245">
        <f>Q255*H255</f>
        <v>0.00428</v>
      </c>
      <c r="S255" s="245">
        <v>0</v>
      </c>
      <c r="T255" s="24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7" t="s">
        <v>222</v>
      </c>
      <c r="AT255" s="247" t="s">
        <v>135</v>
      </c>
      <c r="AU255" s="247" t="s">
        <v>140</v>
      </c>
      <c r="AY255" s="16" t="s">
        <v>132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6" t="s">
        <v>140</v>
      </c>
      <c r="BK255" s="248">
        <f>ROUND(I255*H255,2)</f>
        <v>0</v>
      </c>
      <c r="BL255" s="16" t="s">
        <v>222</v>
      </c>
      <c r="BM255" s="247" t="s">
        <v>446</v>
      </c>
    </row>
    <row r="256" s="2" customFormat="1" ht="16.5" customHeight="1">
      <c r="A256" s="37"/>
      <c r="B256" s="38"/>
      <c r="C256" s="235" t="s">
        <v>447</v>
      </c>
      <c r="D256" s="235" t="s">
        <v>135</v>
      </c>
      <c r="E256" s="236" t="s">
        <v>448</v>
      </c>
      <c r="F256" s="237" t="s">
        <v>449</v>
      </c>
      <c r="G256" s="238" t="s">
        <v>138</v>
      </c>
      <c r="H256" s="239">
        <v>1</v>
      </c>
      <c r="I256" s="240"/>
      <c r="J256" s="241">
        <f>ROUND(I256*H256,2)</f>
        <v>0</v>
      </c>
      <c r="K256" s="242"/>
      <c r="L256" s="43"/>
      <c r="M256" s="243" t="s">
        <v>1</v>
      </c>
      <c r="N256" s="244" t="s">
        <v>39</v>
      </c>
      <c r="O256" s="90"/>
      <c r="P256" s="245">
        <f>O256*H256</f>
        <v>0</v>
      </c>
      <c r="Q256" s="245">
        <v>0.00012999999999999999</v>
      </c>
      <c r="R256" s="245">
        <f>Q256*H256</f>
        <v>0.00012999999999999999</v>
      </c>
      <c r="S256" s="245">
        <v>0</v>
      </c>
      <c r="T256" s="24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7" t="s">
        <v>222</v>
      </c>
      <c r="AT256" s="247" t="s">
        <v>135</v>
      </c>
      <c r="AU256" s="247" t="s">
        <v>140</v>
      </c>
      <c r="AY256" s="16" t="s">
        <v>132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6" t="s">
        <v>140</v>
      </c>
      <c r="BK256" s="248">
        <f>ROUND(I256*H256,2)</f>
        <v>0</v>
      </c>
      <c r="BL256" s="16" t="s">
        <v>222</v>
      </c>
      <c r="BM256" s="247" t="s">
        <v>450</v>
      </c>
    </row>
    <row r="257" s="2" customFormat="1" ht="16.5" customHeight="1">
      <c r="A257" s="37"/>
      <c r="B257" s="38"/>
      <c r="C257" s="235" t="s">
        <v>451</v>
      </c>
      <c r="D257" s="235" t="s">
        <v>135</v>
      </c>
      <c r="E257" s="236" t="s">
        <v>452</v>
      </c>
      <c r="F257" s="237" t="s">
        <v>453</v>
      </c>
      <c r="G257" s="238" t="s">
        <v>138</v>
      </c>
      <c r="H257" s="239">
        <v>1</v>
      </c>
      <c r="I257" s="240"/>
      <c r="J257" s="241">
        <f>ROUND(I257*H257,2)</f>
        <v>0</v>
      </c>
      <c r="K257" s="242"/>
      <c r="L257" s="43"/>
      <c r="M257" s="243" t="s">
        <v>1</v>
      </c>
      <c r="N257" s="244" t="s">
        <v>39</v>
      </c>
      <c r="O257" s="90"/>
      <c r="P257" s="245">
        <f>O257*H257</f>
        <v>0</v>
      </c>
      <c r="Q257" s="245">
        <v>0.00023000000000000001</v>
      </c>
      <c r="R257" s="245">
        <f>Q257*H257</f>
        <v>0.00023000000000000001</v>
      </c>
      <c r="S257" s="245">
        <v>0</v>
      </c>
      <c r="T257" s="24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7" t="s">
        <v>222</v>
      </c>
      <c r="AT257" s="247" t="s">
        <v>135</v>
      </c>
      <c r="AU257" s="247" t="s">
        <v>140</v>
      </c>
      <c r="AY257" s="16" t="s">
        <v>132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6" t="s">
        <v>140</v>
      </c>
      <c r="BK257" s="248">
        <f>ROUND(I257*H257,2)</f>
        <v>0</v>
      </c>
      <c r="BL257" s="16" t="s">
        <v>222</v>
      </c>
      <c r="BM257" s="247" t="s">
        <v>454</v>
      </c>
    </row>
    <row r="258" s="2" customFormat="1" ht="16.5" customHeight="1">
      <c r="A258" s="37"/>
      <c r="B258" s="38"/>
      <c r="C258" s="235" t="s">
        <v>455</v>
      </c>
      <c r="D258" s="235" t="s">
        <v>135</v>
      </c>
      <c r="E258" s="236" t="s">
        <v>456</v>
      </c>
      <c r="F258" s="237" t="s">
        <v>457</v>
      </c>
      <c r="G258" s="238" t="s">
        <v>138</v>
      </c>
      <c r="H258" s="239">
        <v>1</v>
      </c>
      <c r="I258" s="240"/>
      <c r="J258" s="241">
        <f>ROUND(I258*H258,2)</f>
        <v>0</v>
      </c>
      <c r="K258" s="242"/>
      <c r="L258" s="43"/>
      <c r="M258" s="243" t="s">
        <v>1</v>
      </c>
      <c r="N258" s="244" t="s">
        <v>39</v>
      </c>
      <c r="O258" s="90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47" t="s">
        <v>222</v>
      </c>
      <c r="AT258" s="247" t="s">
        <v>135</v>
      </c>
      <c r="AU258" s="247" t="s">
        <v>140</v>
      </c>
      <c r="AY258" s="16" t="s">
        <v>132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6" t="s">
        <v>140</v>
      </c>
      <c r="BK258" s="248">
        <f>ROUND(I258*H258,2)</f>
        <v>0</v>
      </c>
      <c r="BL258" s="16" t="s">
        <v>222</v>
      </c>
      <c r="BM258" s="247" t="s">
        <v>458</v>
      </c>
    </row>
    <row r="259" s="2" customFormat="1" ht="16.5" customHeight="1">
      <c r="A259" s="37"/>
      <c r="B259" s="38"/>
      <c r="C259" s="235" t="s">
        <v>459</v>
      </c>
      <c r="D259" s="235" t="s">
        <v>135</v>
      </c>
      <c r="E259" s="236" t="s">
        <v>460</v>
      </c>
      <c r="F259" s="237" t="s">
        <v>461</v>
      </c>
      <c r="G259" s="238" t="s">
        <v>260</v>
      </c>
      <c r="H259" s="239">
        <v>6</v>
      </c>
      <c r="I259" s="240"/>
      <c r="J259" s="241">
        <f>ROUND(I259*H259,2)</f>
        <v>0</v>
      </c>
      <c r="K259" s="242"/>
      <c r="L259" s="43"/>
      <c r="M259" s="243" t="s">
        <v>1</v>
      </c>
      <c r="N259" s="244" t="s">
        <v>39</v>
      </c>
      <c r="O259" s="90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7" t="s">
        <v>222</v>
      </c>
      <c r="AT259" s="247" t="s">
        <v>135</v>
      </c>
      <c r="AU259" s="247" t="s">
        <v>140</v>
      </c>
      <c r="AY259" s="16" t="s">
        <v>132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6" t="s">
        <v>140</v>
      </c>
      <c r="BK259" s="248">
        <f>ROUND(I259*H259,2)</f>
        <v>0</v>
      </c>
      <c r="BL259" s="16" t="s">
        <v>222</v>
      </c>
      <c r="BM259" s="247" t="s">
        <v>462</v>
      </c>
    </row>
    <row r="260" s="2" customFormat="1" ht="16.5" customHeight="1">
      <c r="A260" s="37"/>
      <c r="B260" s="38"/>
      <c r="C260" s="235" t="s">
        <v>463</v>
      </c>
      <c r="D260" s="235" t="s">
        <v>135</v>
      </c>
      <c r="E260" s="236" t="s">
        <v>464</v>
      </c>
      <c r="F260" s="237" t="s">
        <v>465</v>
      </c>
      <c r="G260" s="238" t="s">
        <v>138</v>
      </c>
      <c r="H260" s="239">
        <v>1</v>
      </c>
      <c r="I260" s="240"/>
      <c r="J260" s="241">
        <f>ROUND(I260*H260,2)</f>
        <v>0</v>
      </c>
      <c r="K260" s="242"/>
      <c r="L260" s="43"/>
      <c r="M260" s="243" t="s">
        <v>1</v>
      </c>
      <c r="N260" s="244" t="s">
        <v>39</v>
      </c>
      <c r="O260" s="90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47" t="s">
        <v>222</v>
      </c>
      <c r="AT260" s="247" t="s">
        <v>135</v>
      </c>
      <c r="AU260" s="247" t="s">
        <v>140</v>
      </c>
      <c r="AY260" s="16" t="s">
        <v>132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6" t="s">
        <v>140</v>
      </c>
      <c r="BK260" s="248">
        <f>ROUND(I260*H260,2)</f>
        <v>0</v>
      </c>
      <c r="BL260" s="16" t="s">
        <v>222</v>
      </c>
      <c r="BM260" s="247" t="s">
        <v>466</v>
      </c>
    </row>
    <row r="261" s="2" customFormat="1" ht="16.5" customHeight="1">
      <c r="A261" s="37"/>
      <c r="B261" s="38"/>
      <c r="C261" s="235" t="s">
        <v>467</v>
      </c>
      <c r="D261" s="235" t="s">
        <v>135</v>
      </c>
      <c r="E261" s="236" t="s">
        <v>468</v>
      </c>
      <c r="F261" s="237" t="s">
        <v>469</v>
      </c>
      <c r="G261" s="238" t="s">
        <v>138</v>
      </c>
      <c r="H261" s="239">
        <v>1</v>
      </c>
      <c r="I261" s="240"/>
      <c r="J261" s="241">
        <f>ROUND(I261*H261,2)</f>
        <v>0</v>
      </c>
      <c r="K261" s="242"/>
      <c r="L261" s="43"/>
      <c r="M261" s="243" t="s">
        <v>1</v>
      </c>
      <c r="N261" s="244" t="s">
        <v>39</v>
      </c>
      <c r="O261" s="90"/>
      <c r="P261" s="245">
        <f>O261*H261</f>
        <v>0</v>
      </c>
      <c r="Q261" s="245">
        <v>0.00018000000000000001</v>
      </c>
      <c r="R261" s="245">
        <f>Q261*H261</f>
        <v>0.00018000000000000001</v>
      </c>
      <c r="S261" s="245">
        <v>0</v>
      </c>
      <c r="T261" s="24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7" t="s">
        <v>222</v>
      </c>
      <c r="AT261" s="247" t="s">
        <v>135</v>
      </c>
      <c r="AU261" s="247" t="s">
        <v>140</v>
      </c>
      <c r="AY261" s="16" t="s">
        <v>132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6" t="s">
        <v>140</v>
      </c>
      <c r="BK261" s="248">
        <f>ROUND(I261*H261,2)</f>
        <v>0</v>
      </c>
      <c r="BL261" s="16" t="s">
        <v>222</v>
      </c>
      <c r="BM261" s="247" t="s">
        <v>470</v>
      </c>
    </row>
    <row r="262" s="2" customFormat="1" ht="21.75" customHeight="1">
      <c r="A262" s="37"/>
      <c r="B262" s="38"/>
      <c r="C262" s="235" t="s">
        <v>471</v>
      </c>
      <c r="D262" s="235" t="s">
        <v>135</v>
      </c>
      <c r="E262" s="236" t="s">
        <v>472</v>
      </c>
      <c r="F262" s="237" t="s">
        <v>473</v>
      </c>
      <c r="G262" s="238" t="s">
        <v>138</v>
      </c>
      <c r="H262" s="239">
        <v>1</v>
      </c>
      <c r="I262" s="240"/>
      <c r="J262" s="241">
        <f>ROUND(I262*H262,2)</f>
        <v>0</v>
      </c>
      <c r="K262" s="242"/>
      <c r="L262" s="43"/>
      <c r="M262" s="243" t="s">
        <v>1</v>
      </c>
      <c r="N262" s="244" t="s">
        <v>39</v>
      </c>
      <c r="O262" s="90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7" t="s">
        <v>222</v>
      </c>
      <c r="AT262" s="247" t="s">
        <v>135</v>
      </c>
      <c r="AU262" s="247" t="s">
        <v>140</v>
      </c>
      <c r="AY262" s="16" t="s">
        <v>132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6" t="s">
        <v>140</v>
      </c>
      <c r="BK262" s="248">
        <f>ROUND(I262*H262,2)</f>
        <v>0</v>
      </c>
      <c r="BL262" s="16" t="s">
        <v>222</v>
      </c>
      <c r="BM262" s="247" t="s">
        <v>474</v>
      </c>
    </row>
    <row r="263" s="2" customFormat="1" ht="21.75" customHeight="1">
      <c r="A263" s="37"/>
      <c r="B263" s="38"/>
      <c r="C263" s="272" t="s">
        <v>475</v>
      </c>
      <c r="D263" s="272" t="s">
        <v>227</v>
      </c>
      <c r="E263" s="273" t="s">
        <v>78</v>
      </c>
      <c r="F263" s="274" t="s">
        <v>476</v>
      </c>
      <c r="G263" s="275" t="s">
        <v>138</v>
      </c>
      <c r="H263" s="276">
        <v>1</v>
      </c>
      <c r="I263" s="277"/>
      <c r="J263" s="278">
        <f>ROUND(I263*H263,2)</f>
        <v>0</v>
      </c>
      <c r="K263" s="279"/>
      <c r="L263" s="280"/>
      <c r="M263" s="281" t="s">
        <v>1</v>
      </c>
      <c r="N263" s="282" t="s">
        <v>39</v>
      </c>
      <c r="O263" s="90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7" t="s">
        <v>296</v>
      </c>
      <c r="AT263" s="247" t="s">
        <v>227</v>
      </c>
      <c r="AU263" s="247" t="s">
        <v>140</v>
      </c>
      <c r="AY263" s="16" t="s">
        <v>132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6" t="s">
        <v>140</v>
      </c>
      <c r="BK263" s="248">
        <f>ROUND(I263*H263,2)</f>
        <v>0</v>
      </c>
      <c r="BL263" s="16" t="s">
        <v>222</v>
      </c>
      <c r="BM263" s="247" t="s">
        <v>477</v>
      </c>
    </row>
    <row r="264" s="2" customFormat="1" ht="21.75" customHeight="1">
      <c r="A264" s="37"/>
      <c r="B264" s="38"/>
      <c r="C264" s="235" t="s">
        <v>478</v>
      </c>
      <c r="D264" s="235" t="s">
        <v>135</v>
      </c>
      <c r="E264" s="236" t="s">
        <v>479</v>
      </c>
      <c r="F264" s="237" t="s">
        <v>480</v>
      </c>
      <c r="G264" s="238" t="s">
        <v>138</v>
      </c>
      <c r="H264" s="239">
        <v>1</v>
      </c>
      <c r="I264" s="240"/>
      <c r="J264" s="241">
        <f>ROUND(I264*H264,2)</f>
        <v>0</v>
      </c>
      <c r="K264" s="242"/>
      <c r="L264" s="43"/>
      <c r="M264" s="243" t="s">
        <v>1</v>
      </c>
      <c r="N264" s="244" t="s">
        <v>39</v>
      </c>
      <c r="O264" s="90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7" t="s">
        <v>222</v>
      </c>
      <c r="AT264" s="247" t="s">
        <v>135</v>
      </c>
      <c r="AU264" s="247" t="s">
        <v>140</v>
      </c>
      <c r="AY264" s="16" t="s">
        <v>132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6" t="s">
        <v>140</v>
      </c>
      <c r="BK264" s="248">
        <f>ROUND(I264*H264,2)</f>
        <v>0</v>
      </c>
      <c r="BL264" s="16" t="s">
        <v>222</v>
      </c>
      <c r="BM264" s="247" t="s">
        <v>481</v>
      </c>
    </row>
    <row r="265" s="2" customFormat="1" ht="21.75" customHeight="1">
      <c r="A265" s="37"/>
      <c r="B265" s="38"/>
      <c r="C265" s="235" t="s">
        <v>482</v>
      </c>
      <c r="D265" s="235" t="s">
        <v>135</v>
      </c>
      <c r="E265" s="236" t="s">
        <v>483</v>
      </c>
      <c r="F265" s="237" t="s">
        <v>484</v>
      </c>
      <c r="G265" s="238" t="s">
        <v>138</v>
      </c>
      <c r="H265" s="239">
        <v>1</v>
      </c>
      <c r="I265" s="240"/>
      <c r="J265" s="241">
        <f>ROUND(I265*H265,2)</f>
        <v>0</v>
      </c>
      <c r="K265" s="242"/>
      <c r="L265" s="43"/>
      <c r="M265" s="243" t="s">
        <v>1</v>
      </c>
      <c r="N265" s="244" t="s">
        <v>39</v>
      </c>
      <c r="O265" s="90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7" t="s">
        <v>222</v>
      </c>
      <c r="AT265" s="247" t="s">
        <v>135</v>
      </c>
      <c r="AU265" s="247" t="s">
        <v>140</v>
      </c>
      <c r="AY265" s="16" t="s">
        <v>132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6" t="s">
        <v>140</v>
      </c>
      <c r="BK265" s="248">
        <f>ROUND(I265*H265,2)</f>
        <v>0</v>
      </c>
      <c r="BL265" s="16" t="s">
        <v>222</v>
      </c>
      <c r="BM265" s="247" t="s">
        <v>485</v>
      </c>
    </row>
    <row r="266" s="2" customFormat="1" ht="16.5" customHeight="1">
      <c r="A266" s="37"/>
      <c r="B266" s="38"/>
      <c r="C266" s="235" t="s">
        <v>486</v>
      </c>
      <c r="D266" s="235" t="s">
        <v>135</v>
      </c>
      <c r="E266" s="236" t="s">
        <v>487</v>
      </c>
      <c r="F266" s="237" t="s">
        <v>488</v>
      </c>
      <c r="G266" s="238" t="s">
        <v>255</v>
      </c>
      <c r="H266" s="239">
        <v>1</v>
      </c>
      <c r="I266" s="240"/>
      <c r="J266" s="241">
        <f>ROUND(I266*H266,2)</f>
        <v>0</v>
      </c>
      <c r="K266" s="242"/>
      <c r="L266" s="43"/>
      <c r="M266" s="243" t="s">
        <v>1</v>
      </c>
      <c r="N266" s="244" t="s">
        <v>39</v>
      </c>
      <c r="O266" s="90"/>
      <c r="P266" s="245">
        <f>O266*H266</f>
        <v>0</v>
      </c>
      <c r="Q266" s="245">
        <v>0</v>
      </c>
      <c r="R266" s="245">
        <f>Q266*H266</f>
        <v>0</v>
      </c>
      <c r="S266" s="245">
        <v>0.067000000000000004</v>
      </c>
      <c r="T266" s="246">
        <f>S266*H266</f>
        <v>0.067000000000000004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47" t="s">
        <v>222</v>
      </c>
      <c r="AT266" s="247" t="s">
        <v>135</v>
      </c>
      <c r="AU266" s="247" t="s">
        <v>140</v>
      </c>
      <c r="AY266" s="16" t="s">
        <v>132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6" t="s">
        <v>140</v>
      </c>
      <c r="BK266" s="248">
        <f>ROUND(I266*H266,2)</f>
        <v>0</v>
      </c>
      <c r="BL266" s="16" t="s">
        <v>222</v>
      </c>
      <c r="BM266" s="247" t="s">
        <v>489</v>
      </c>
    </row>
    <row r="267" s="2" customFormat="1" ht="16.5" customHeight="1">
      <c r="A267" s="37"/>
      <c r="B267" s="38"/>
      <c r="C267" s="235" t="s">
        <v>490</v>
      </c>
      <c r="D267" s="235" t="s">
        <v>135</v>
      </c>
      <c r="E267" s="236" t="s">
        <v>491</v>
      </c>
      <c r="F267" s="237" t="s">
        <v>492</v>
      </c>
      <c r="G267" s="238" t="s">
        <v>138</v>
      </c>
      <c r="H267" s="239">
        <v>1</v>
      </c>
      <c r="I267" s="240"/>
      <c r="J267" s="241">
        <f>ROUND(I267*H267,2)</f>
        <v>0</v>
      </c>
      <c r="K267" s="242"/>
      <c r="L267" s="43"/>
      <c r="M267" s="243" t="s">
        <v>1</v>
      </c>
      <c r="N267" s="244" t="s">
        <v>39</v>
      </c>
      <c r="O267" s="90"/>
      <c r="P267" s="245">
        <f>O267*H267</f>
        <v>0</v>
      </c>
      <c r="Q267" s="245">
        <v>0.0017700000000000001</v>
      </c>
      <c r="R267" s="245">
        <f>Q267*H267</f>
        <v>0.0017700000000000001</v>
      </c>
      <c r="S267" s="245">
        <v>0.057250000000000002</v>
      </c>
      <c r="T267" s="246">
        <f>S267*H267</f>
        <v>0.057250000000000002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7" t="s">
        <v>222</v>
      </c>
      <c r="AT267" s="247" t="s">
        <v>135</v>
      </c>
      <c r="AU267" s="247" t="s">
        <v>140</v>
      </c>
      <c r="AY267" s="16" t="s">
        <v>132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6" t="s">
        <v>140</v>
      </c>
      <c r="BK267" s="248">
        <f>ROUND(I267*H267,2)</f>
        <v>0</v>
      </c>
      <c r="BL267" s="16" t="s">
        <v>222</v>
      </c>
      <c r="BM267" s="247" t="s">
        <v>493</v>
      </c>
    </row>
    <row r="268" s="2" customFormat="1" ht="16.5" customHeight="1">
      <c r="A268" s="37"/>
      <c r="B268" s="38"/>
      <c r="C268" s="272" t="s">
        <v>494</v>
      </c>
      <c r="D268" s="272" t="s">
        <v>227</v>
      </c>
      <c r="E268" s="273" t="s">
        <v>495</v>
      </c>
      <c r="F268" s="274" t="s">
        <v>496</v>
      </c>
      <c r="G268" s="275" t="s">
        <v>138</v>
      </c>
      <c r="H268" s="276">
        <v>1</v>
      </c>
      <c r="I268" s="277"/>
      <c r="J268" s="278">
        <f>ROUND(I268*H268,2)</f>
        <v>0</v>
      </c>
      <c r="K268" s="279"/>
      <c r="L268" s="280"/>
      <c r="M268" s="281" t="s">
        <v>1</v>
      </c>
      <c r="N268" s="282" t="s">
        <v>39</v>
      </c>
      <c r="O268" s="90"/>
      <c r="P268" s="245">
        <f>O268*H268</f>
        <v>0</v>
      </c>
      <c r="Q268" s="245">
        <v>0.035999999999999997</v>
      </c>
      <c r="R268" s="245">
        <f>Q268*H268</f>
        <v>0.035999999999999997</v>
      </c>
      <c r="S268" s="245">
        <v>0</v>
      </c>
      <c r="T268" s="24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47" t="s">
        <v>296</v>
      </c>
      <c r="AT268" s="247" t="s">
        <v>227</v>
      </c>
      <c r="AU268" s="247" t="s">
        <v>140</v>
      </c>
      <c r="AY268" s="16" t="s">
        <v>132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6" t="s">
        <v>140</v>
      </c>
      <c r="BK268" s="248">
        <f>ROUND(I268*H268,2)</f>
        <v>0</v>
      </c>
      <c r="BL268" s="16" t="s">
        <v>222</v>
      </c>
      <c r="BM268" s="247" t="s">
        <v>497</v>
      </c>
    </row>
    <row r="269" s="2" customFormat="1" ht="16.5" customHeight="1">
      <c r="A269" s="37"/>
      <c r="B269" s="38"/>
      <c r="C269" s="272" t="s">
        <v>498</v>
      </c>
      <c r="D269" s="272" t="s">
        <v>227</v>
      </c>
      <c r="E269" s="273" t="s">
        <v>83</v>
      </c>
      <c r="F269" s="274" t="s">
        <v>499</v>
      </c>
      <c r="G269" s="275" t="s">
        <v>138</v>
      </c>
      <c r="H269" s="276">
        <v>1</v>
      </c>
      <c r="I269" s="277"/>
      <c r="J269" s="278">
        <f>ROUND(I269*H269,2)</f>
        <v>0</v>
      </c>
      <c r="K269" s="279"/>
      <c r="L269" s="280"/>
      <c r="M269" s="281" t="s">
        <v>1</v>
      </c>
      <c r="N269" s="282" t="s">
        <v>39</v>
      </c>
      <c r="O269" s="90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7" t="s">
        <v>296</v>
      </c>
      <c r="AT269" s="247" t="s">
        <v>227</v>
      </c>
      <c r="AU269" s="247" t="s">
        <v>140</v>
      </c>
      <c r="AY269" s="16" t="s">
        <v>132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6" t="s">
        <v>140</v>
      </c>
      <c r="BK269" s="248">
        <f>ROUND(I269*H269,2)</f>
        <v>0</v>
      </c>
      <c r="BL269" s="16" t="s">
        <v>222</v>
      </c>
      <c r="BM269" s="247" t="s">
        <v>500</v>
      </c>
    </row>
    <row r="270" s="2" customFormat="1" ht="21.75" customHeight="1">
      <c r="A270" s="37"/>
      <c r="B270" s="38"/>
      <c r="C270" s="235" t="s">
        <v>501</v>
      </c>
      <c r="D270" s="235" t="s">
        <v>135</v>
      </c>
      <c r="E270" s="236" t="s">
        <v>502</v>
      </c>
      <c r="F270" s="237" t="s">
        <v>503</v>
      </c>
      <c r="G270" s="238" t="s">
        <v>361</v>
      </c>
      <c r="H270" s="283"/>
      <c r="I270" s="240"/>
      <c r="J270" s="241">
        <f>ROUND(I270*H270,2)</f>
        <v>0</v>
      </c>
      <c r="K270" s="242"/>
      <c r="L270" s="43"/>
      <c r="M270" s="243" t="s">
        <v>1</v>
      </c>
      <c r="N270" s="244" t="s">
        <v>39</v>
      </c>
      <c r="O270" s="90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47" t="s">
        <v>222</v>
      </c>
      <c r="AT270" s="247" t="s">
        <v>135</v>
      </c>
      <c r="AU270" s="247" t="s">
        <v>140</v>
      </c>
      <c r="AY270" s="16" t="s">
        <v>132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6" t="s">
        <v>140</v>
      </c>
      <c r="BK270" s="248">
        <f>ROUND(I270*H270,2)</f>
        <v>0</v>
      </c>
      <c r="BL270" s="16" t="s">
        <v>222</v>
      </c>
      <c r="BM270" s="247" t="s">
        <v>504</v>
      </c>
    </row>
    <row r="271" s="12" customFormat="1" ht="22.8" customHeight="1">
      <c r="A271" s="12"/>
      <c r="B271" s="219"/>
      <c r="C271" s="220"/>
      <c r="D271" s="221" t="s">
        <v>72</v>
      </c>
      <c r="E271" s="233" t="s">
        <v>505</v>
      </c>
      <c r="F271" s="233" t="s">
        <v>506</v>
      </c>
      <c r="G271" s="220"/>
      <c r="H271" s="220"/>
      <c r="I271" s="223"/>
      <c r="J271" s="234">
        <f>BK271</f>
        <v>0</v>
      </c>
      <c r="K271" s="220"/>
      <c r="L271" s="225"/>
      <c r="M271" s="226"/>
      <c r="N271" s="227"/>
      <c r="O271" s="227"/>
      <c r="P271" s="228">
        <f>SUM(P272:P290)</f>
        <v>0</v>
      </c>
      <c r="Q271" s="227"/>
      <c r="R271" s="228">
        <f>SUM(R272:R290)</f>
        <v>0.065479999999999997</v>
      </c>
      <c r="S271" s="227"/>
      <c r="T271" s="229">
        <f>SUM(T272:T290)</f>
        <v>0.059590000000000004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0" t="s">
        <v>140</v>
      </c>
      <c r="AT271" s="231" t="s">
        <v>72</v>
      </c>
      <c r="AU271" s="231" t="s">
        <v>81</v>
      </c>
      <c r="AY271" s="230" t="s">
        <v>132</v>
      </c>
      <c r="BK271" s="232">
        <f>SUM(BK272:BK290)</f>
        <v>0</v>
      </c>
    </row>
    <row r="272" s="2" customFormat="1" ht="21.75" customHeight="1">
      <c r="A272" s="37"/>
      <c r="B272" s="38"/>
      <c r="C272" s="235" t="s">
        <v>507</v>
      </c>
      <c r="D272" s="235" t="s">
        <v>135</v>
      </c>
      <c r="E272" s="236" t="s">
        <v>508</v>
      </c>
      <c r="F272" s="237" t="s">
        <v>509</v>
      </c>
      <c r="G272" s="238" t="s">
        <v>255</v>
      </c>
      <c r="H272" s="239">
        <v>1</v>
      </c>
      <c r="I272" s="240"/>
      <c r="J272" s="241">
        <f>ROUND(I272*H272,2)</f>
        <v>0</v>
      </c>
      <c r="K272" s="242"/>
      <c r="L272" s="43"/>
      <c r="M272" s="243" t="s">
        <v>1</v>
      </c>
      <c r="N272" s="244" t="s">
        <v>39</v>
      </c>
      <c r="O272" s="90"/>
      <c r="P272" s="245">
        <f>O272*H272</f>
        <v>0</v>
      </c>
      <c r="Q272" s="245">
        <v>0.0037599999999999999</v>
      </c>
      <c r="R272" s="245">
        <f>Q272*H272</f>
        <v>0.0037599999999999999</v>
      </c>
      <c r="S272" s="245">
        <v>0</v>
      </c>
      <c r="T272" s="24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47" t="s">
        <v>222</v>
      </c>
      <c r="AT272" s="247" t="s">
        <v>135</v>
      </c>
      <c r="AU272" s="247" t="s">
        <v>140</v>
      </c>
      <c r="AY272" s="16" t="s">
        <v>132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6" t="s">
        <v>140</v>
      </c>
      <c r="BK272" s="248">
        <f>ROUND(I272*H272,2)</f>
        <v>0</v>
      </c>
      <c r="BL272" s="16" t="s">
        <v>222</v>
      </c>
      <c r="BM272" s="247" t="s">
        <v>510</v>
      </c>
    </row>
    <row r="273" s="2" customFormat="1" ht="21.75" customHeight="1">
      <c r="A273" s="37"/>
      <c r="B273" s="38"/>
      <c r="C273" s="235" t="s">
        <v>511</v>
      </c>
      <c r="D273" s="235" t="s">
        <v>135</v>
      </c>
      <c r="E273" s="236" t="s">
        <v>512</v>
      </c>
      <c r="F273" s="237" t="s">
        <v>513</v>
      </c>
      <c r="G273" s="238" t="s">
        <v>255</v>
      </c>
      <c r="H273" s="239">
        <v>1</v>
      </c>
      <c r="I273" s="240"/>
      <c r="J273" s="241">
        <f>ROUND(I273*H273,2)</f>
        <v>0</v>
      </c>
      <c r="K273" s="242"/>
      <c r="L273" s="43"/>
      <c r="M273" s="243" t="s">
        <v>1</v>
      </c>
      <c r="N273" s="244" t="s">
        <v>39</v>
      </c>
      <c r="O273" s="90"/>
      <c r="P273" s="245">
        <f>O273*H273</f>
        <v>0</v>
      </c>
      <c r="Q273" s="245">
        <v>0.016570000000000001</v>
      </c>
      <c r="R273" s="245">
        <f>Q273*H273</f>
        <v>0.016570000000000001</v>
      </c>
      <c r="S273" s="245">
        <v>0</v>
      </c>
      <c r="T273" s="24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7" t="s">
        <v>222</v>
      </c>
      <c r="AT273" s="247" t="s">
        <v>135</v>
      </c>
      <c r="AU273" s="247" t="s">
        <v>140</v>
      </c>
      <c r="AY273" s="16" t="s">
        <v>132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6" t="s">
        <v>140</v>
      </c>
      <c r="BK273" s="248">
        <f>ROUND(I273*H273,2)</f>
        <v>0</v>
      </c>
      <c r="BL273" s="16" t="s">
        <v>222</v>
      </c>
      <c r="BM273" s="247" t="s">
        <v>514</v>
      </c>
    </row>
    <row r="274" s="2" customFormat="1" ht="16.5" customHeight="1">
      <c r="A274" s="37"/>
      <c r="B274" s="38"/>
      <c r="C274" s="235" t="s">
        <v>515</v>
      </c>
      <c r="D274" s="235" t="s">
        <v>135</v>
      </c>
      <c r="E274" s="236" t="s">
        <v>516</v>
      </c>
      <c r="F274" s="237" t="s">
        <v>517</v>
      </c>
      <c r="G274" s="238" t="s">
        <v>255</v>
      </c>
      <c r="H274" s="239">
        <v>1</v>
      </c>
      <c r="I274" s="240"/>
      <c r="J274" s="241">
        <f>ROUND(I274*H274,2)</f>
        <v>0</v>
      </c>
      <c r="K274" s="242"/>
      <c r="L274" s="43"/>
      <c r="M274" s="243" t="s">
        <v>1</v>
      </c>
      <c r="N274" s="244" t="s">
        <v>39</v>
      </c>
      <c r="O274" s="90"/>
      <c r="P274" s="245">
        <f>O274*H274</f>
        <v>0</v>
      </c>
      <c r="Q274" s="245">
        <v>0</v>
      </c>
      <c r="R274" s="245">
        <f>Q274*H274</f>
        <v>0</v>
      </c>
      <c r="S274" s="245">
        <v>0.019460000000000002</v>
      </c>
      <c r="T274" s="246">
        <f>S274*H274</f>
        <v>0.019460000000000002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47" t="s">
        <v>222</v>
      </c>
      <c r="AT274" s="247" t="s">
        <v>135</v>
      </c>
      <c r="AU274" s="247" t="s">
        <v>140</v>
      </c>
      <c r="AY274" s="16" t="s">
        <v>132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6" t="s">
        <v>140</v>
      </c>
      <c r="BK274" s="248">
        <f>ROUND(I274*H274,2)</f>
        <v>0</v>
      </c>
      <c r="BL274" s="16" t="s">
        <v>222</v>
      </c>
      <c r="BM274" s="247" t="s">
        <v>518</v>
      </c>
    </row>
    <row r="275" s="2" customFormat="1" ht="21.75" customHeight="1">
      <c r="A275" s="37"/>
      <c r="B275" s="38"/>
      <c r="C275" s="235" t="s">
        <v>519</v>
      </c>
      <c r="D275" s="235" t="s">
        <v>135</v>
      </c>
      <c r="E275" s="236" t="s">
        <v>520</v>
      </c>
      <c r="F275" s="237" t="s">
        <v>521</v>
      </c>
      <c r="G275" s="238" t="s">
        <v>255</v>
      </c>
      <c r="H275" s="239">
        <v>1</v>
      </c>
      <c r="I275" s="240"/>
      <c r="J275" s="241">
        <f>ROUND(I275*H275,2)</f>
        <v>0</v>
      </c>
      <c r="K275" s="242"/>
      <c r="L275" s="43"/>
      <c r="M275" s="243" t="s">
        <v>1</v>
      </c>
      <c r="N275" s="244" t="s">
        <v>39</v>
      </c>
      <c r="O275" s="90"/>
      <c r="P275" s="245">
        <f>O275*H275</f>
        <v>0</v>
      </c>
      <c r="Q275" s="245">
        <v>0.016469999999999999</v>
      </c>
      <c r="R275" s="245">
        <f>Q275*H275</f>
        <v>0.016469999999999999</v>
      </c>
      <c r="S275" s="245">
        <v>0</v>
      </c>
      <c r="T275" s="24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7" t="s">
        <v>222</v>
      </c>
      <c r="AT275" s="247" t="s">
        <v>135</v>
      </c>
      <c r="AU275" s="247" t="s">
        <v>140</v>
      </c>
      <c r="AY275" s="16" t="s">
        <v>132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6" t="s">
        <v>140</v>
      </c>
      <c r="BK275" s="248">
        <f>ROUND(I275*H275,2)</f>
        <v>0</v>
      </c>
      <c r="BL275" s="16" t="s">
        <v>222</v>
      </c>
      <c r="BM275" s="247" t="s">
        <v>522</v>
      </c>
    </row>
    <row r="276" s="2" customFormat="1" ht="16.5" customHeight="1">
      <c r="A276" s="37"/>
      <c r="B276" s="38"/>
      <c r="C276" s="235" t="s">
        <v>523</v>
      </c>
      <c r="D276" s="235" t="s">
        <v>135</v>
      </c>
      <c r="E276" s="236" t="s">
        <v>524</v>
      </c>
      <c r="F276" s="237" t="s">
        <v>525</v>
      </c>
      <c r="G276" s="238" t="s">
        <v>255</v>
      </c>
      <c r="H276" s="239">
        <v>1</v>
      </c>
      <c r="I276" s="240"/>
      <c r="J276" s="241">
        <f>ROUND(I276*H276,2)</f>
        <v>0</v>
      </c>
      <c r="K276" s="242"/>
      <c r="L276" s="43"/>
      <c r="M276" s="243" t="s">
        <v>1</v>
      </c>
      <c r="N276" s="244" t="s">
        <v>39</v>
      </c>
      <c r="O276" s="90"/>
      <c r="P276" s="245">
        <f>O276*H276</f>
        <v>0</v>
      </c>
      <c r="Q276" s="245">
        <v>0</v>
      </c>
      <c r="R276" s="245">
        <f>Q276*H276</f>
        <v>0</v>
      </c>
      <c r="S276" s="245">
        <v>0.032899999999999999</v>
      </c>
      <c r="T276" s="246">
        <f>S276*H276</f>
        <v>0.032899999999999999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7" t="s">
        <v>222</v>
      </c>
      <c r="AT276" s="247" t="s">
        <v>135</v>
      </c>
      <c r="AU276" s="247" t="s">
        <v>140</v>
      </c>
      <c r="AY276" s="16" t="s">
        <v>132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6" t="s">
        <v>140</v>
      </c>
      <c r="BK276" s="248">
        <f>ROUND(I276*H276,2)</f>
        <v>0</v>
      </c>
      <c r="BL276" s="16" t="s">
        <v>222</v>
      </c>
      <c r="BM276" s="247" t="s">
        <v>526</v>
      </c>
    </row>
    <row r="277" s="2" customFormat="1" ht="21.75" customHeight="1">
      <c r="A277" s="37"/>
      <c r="B277" s="38"/>
      <c r="C277" s="235" t="s">
        <v>527</v>
      </c>
      <c r="D277" s="235" t="s">
        <v>135</v>
      </c>
      <c r="E277" s="236" t="s">
        <v>528</v>
      </c>
      <c r="F277" s="237" t="s">
        <v>529</v>
      </c>
      <c r="G277" s="238" t="s">
        <v>255</v>
      </c>
      <c r="H277" s="239">
        <v>1</v>
      </c>
      <c r="I277" s="240"/>
      <c r="J277" s="241">
        <f>ROUND(I277*H277,2)</f>
        <v>0</v>
      </c>
      <c r="K277" s="242"/>
      <c r="L277" s="43"/>
      <c r="M277" s="243" t="s">
        <v>1</v>
      </c>
      <c r="N277" s="244" t="s">
        <v>39</v>
      </c>
      <c r="O277" s="90"/>
      <c r="P277" s="245">
        <f>O277*H277</f>
        <v>0</v>
      </c>
      <c r="Q277" s="245">
        <v>0.019570000000000001</v>
      </c>
      <c r="R277" s="245">
        <f>Q277*H277</f>
        <v>0.019570000000000001</v>
      </c>
      <c r="S277" s="245">
        <v>0</v>
      </c>
      <c r="T277" s="24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7" t="s">
        <v>222</v>
      </c>
      <c r="AT277" s="247" t="s">
        <v>135</v>
      </c>
      <c r="AU277" s="247" t="s">
        <v>140</v>
      </c>
      <c r="AY277" s="16" t="s">
        <v>132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6" t="s">
        <v>140</v>
      </c>
      <c r="BK277" s="248">
        <f>ROUND(I277*H277,2)</f>
        <v>0</v>
      </c>
      <c r="BL277" s="16" t="s">
        <v>222</v>
      </c>
      <c r="BM277" s="247" t="s">
        <v>530</v>
      </c>
    </row>
    <row r="278" s="2" customFormat="1" ht="16.5" customHeight="1">
      <c r="A278" s="37"/>
      <c r="B278" s="38"/>
      <c r="C278" s="235" t="s">
        <v>531</v>
      </c>
      <c r="D278" s="235" t="s">
        <v>135</v>
      </c>
      <c r="E278" s="236" t="s">
        <v>532</v>
      </c>
      <c r="F278" s="237" t="s">
        <v>533</v>
      </c>
      <c r="G278" s="238" t="s">
        <v>255</v>
      </c>
      <c r="H278" s="239">
        <v>1</v>
      </c>
      <c r="I278" s="240"/>
      <c r="J278" s="241">
        <f>ROUND(I278*H278,2)</f>
        <v>0</v>
      </c>
      <c r="K278" s="242"/>
      <c r="L278" s="43"/>
      <c r="M278" s="243" t="s">
        <v>1</v>
      </c>
      <c r="N278" s="244" t="s">
        <v>39</v>
      </c>
      <c r="O278" s="90"/>
      <c r="P278" s="245">
        <f>O278*H278</f>
        <v>0</v>
      </c>
      <c r="Q278" s="245">
        <v>9.0000000000000006E-05</v>
      </c>
      <c r="R278" s="245">
        <f>Q278*H278</f>
        <v>9.0000000000000006E-05</v>
      </c>
      <c r="S278" s="245">
        <v>0</v>
      </c>
      <c r="T278" s="24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7" t="s">
        <v>222</v>
      </c>
      <c r="AT278" s="247" t="s">
        <v>135</v>
      </c>
      <c r="AU278" s="247" t="s">
        <v>140</v>
      </c>
      <c r="AY278" s="16" t="s">
        <v>132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6" t="s">
        <v>140</v>
      </c>
      <c r="BK278" s="248">
        <f>ROUND(I278*H278,2)</f>
        <v>0</v>
      </c>
      <c r="BL278" s="16" t="s">
        <v>222</v>
      </c>
      <c r="BM278" s="247" t="s">
        <v>534</v>
      </c>
    </row>
    <row r="279" s="2" customFormat="1" ht="16.5" customHeight="1">
      <c r="A279" s="37"/>
      <c r="B279" s="38"/>
      <c r="C279" s="272" t="s">
        <v>535</v>
      </c>
      <c r="D279" s="272" t="s">
        <v>227</v>
      </c>
      <c r="E279" s="273" t="s">
        <v>536</v>
      </c>
      <c r="F279" s="274" t="s">
        <v>537</v>
      </c>
      <c r="G279" s="275" t="s">
        <v>138</v>
      </c>
      <c r="H279" s="276">
        <v>1</v>
      </c>
      <c r="I279" s="277"/>
      <c r="J279" s="278">
        <f>ROUND(I279*H279,2)</f>
        <v>0</v>
      </c>
      <c r="K279" s="279"/>
      <c r="L279" s="280"/>
      <c r="M279" s="281" t="s">
        <v>1</v>
      </c>
      <c r="N279" s="282" t="s">
        <v>39</v>
      </c>
      <c r="O279" s="90"/>
      <c r="P279" s="245">
        <f>O279*H279</f>
        <v>0</v>
      </c>
      <c r="Q279" s="245">
        <v>0.001</v>
      </c>
      <c r="R279" s="245">
        <f>Q279*H279</f>
        <v>0.001</v>
      </c>
      <c r="S279" s="245">
        <v>0</v>
      </c>
      <c r="T279" s="24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7" t="s">
        <v>296</v>
      </c>
      <c r="AT279" s="247" t="s">
        <v>227</v>
      </c>
      <c r="AU279" s="247" t="s">
        <v>140</v>
      </c>
      <c r="AY279" s="16" t="s">
        <v>132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6" t="s">
        <v>140</v>
      </c>
      <c r="BK279" s="248">
        <f>ROUND(I279*H279,2)</f>
        <v>0</v>
      </c>
      <c r="BL279" s="16" t="s">
        <v>222</v>
      </c>
      <c r="BM279" s="247" t="s">
        <v>538</v>
      </c>
    </row>
    <row r="280" s="2" customFormat="1" ht="16.5" customHeight="1">
      <c r="A280" s="37"/>
      <c r="B280" s="38"/>
      <c r="C280" s="235" t="s">
        <v>539</v>
      </c>
      <c r="D280" s="235" t="s">
        <v>135</v>
      </c>
      <c r="E280" s="236" t="s">
        <v>540</v>
      </c>
      <c r="F280" s="237" t="s">
        <v>541</v>
      </c>
      <c r="G280" s="238" t="s">
        <v>255</v>
      </c>
      <c r="H280" s="239">
        <v>5</v>
      </c>
      <c r="I280" s="240"/>
      <c r="J280" s="241">
        <f>ROUND(I280*H280,2)</f>
        <v>0</v>
      </c>
      <c r="K280" s="242"/>
      <c r="L280" s="43"/>
      <c r="M280" s="243" t="s">
        <v>1</v>
      </c>
      <c r="N280" s="244" t="s">
        <v>39</v>
      </c>
      <c r="O280" s="90"/>
      <c r="P280" s="245">
        <f>O280*H280</f>
        <v>0</v>
      </c>
      <c r="Q280" s="245">
        <v>9.0000000000000006E-05</v>
      </c>
      <c r="R280" s="245">
        <f>Q280*H280</f>
        <v>0.00045000000000000004</v>
      </c>
      <c r="S280" s="245">
        <v>0</v>
      </c>
      <c r="T280" s="24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7" t="s">
        <v>222</v>
      </c>
      <c r="AT280" s="247" t="s">
        <v>135</v>
      </c>
      <c r="AU280" s="247" t="s">
        <v>140</v>
      </c>
      <c r="AY280" s="16" t="s">
        <v>132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6" t="s">
        <v>140</v>
      </c>
      <c r="BK280" s="248">
        <f>ROUND(I280*H280,2)</f>
        <v>0</v>
      </c>
      <c r="BL280" s="16" t="s">
        <v>222</v>
      </c>
      <c r="BM280" s="247" t="s">
        <v>542</v>
      </c>
    </row>
    <row r="281" s="2" customFormat="1" ht="16.5" customHeight="1">
      <c r="A281" s="37"/>
      <c r="B281" s="38"/>
      <c r="C281" s="272" t="s">
        <v>543</v>
      </c>
      <c r="D281" s="272" t="s">
        <v>227</v>
      </c>
      <c r="E281" s="273" t="s">
        <v>544</v>
      </c>
      <c r="F281" s="274" t="s">
        <v>545</v>
      </c>
      <c r="G281" s="275" t="s">
        <v>138</v>
      </c>
      <c r="H281" s="276">
        <v>5</v>
      </c>
      <c r="I281" s="277"/>
      <c r="J281" s="278">
        <f>ROUND(I281*H281,2)</f>
        <v>0</v>
      </c>
      <c r="K281" s="279"/>
      <c r="L281" s="280"/>
      <c r="M281" s="281" t="s">
        <v>1</v>
      </c>
      <c r="N281" s="282" t="s">
        <v>39</v>
      </c>
      <c r="O281" s="90"/>
      <c r="P281" s="245">
        <f>O281*H281</f>
        <v>0</v>
      </c>
      <c r="Q281" s="245">
        <v>0.00020000000000000001</v>
      </c>
      <c r="R281" s="245">
        <f>Q281*H281</f>
        <v>0.001</v>
      </c>
      <c r="S281" s="245">
        <v>0</v>
      </c>
      <c r="T281" s="24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7" t="s">
        <v>296</v>
      </c>
      <c r="AT281" s="247" t="s">
        <v>227</v>
      </c>
      <c r="AU281" s="247" t="s">
        <v>140</v>
      </c>
      <c r="AY281" s="16" t="s">
        <v>132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6" t="s">
        <v>140</v>
      </c>
      <c r="BK281" s="248">
        <f>ROUND(I281*H281,2)</f>
        <v>0</v>
      </c>
      <c r="BL281" s="16" t="s">
        <v>222</v>
      </c>
      <c r="BM281" s="247" t="s">
        <v>546</v>
      </c>
    </row>
    <row r="282" s="2" customFormat="1" ht="16.5" customHeight="1">
      <c r="A282" s="37"/>
      <c r="B282" s="38"/>
      <c r="C282" s="235" t="s">
        <v>547</v>
      </c>
      <c r="D282" s="235" t="s">
        <v>135</v>
      </c>
      <c r="E282" s="236" t="s">
        <v>548</v>
      </c>
      <c r="F282" s="237" t="s">
        <v>549</v>
      </c>
      <c r="G282" s="238" t="s">
        <v>255</v>
      </c>
      <c r="H282" s="239">
        <v>3</v>
      </c>
      <c r="I282" s="240"/>
      <c r="J282" s="241">
        <f>ROUND(I282*H282,2)</f>
        <v>0</v>
      </c>
      <c r="K282" s="242"/>
      <c r="L282" s="43"/>
      <c r="M282" s="243" t="s">
        <v>1</v>
      </c>
      <c r="N282" s="244" t="s">
        <v>39</v>
      </c>
      <c r="O282" s="90"/>
      <c r="P282" s="245">
        <f>O282*H282</f>
        <v>0</v>
      </c>
      <c r="Q282" s="245">
        <v>0</v>
      </c>
      <c r="R282" s="245">
        <f>Q282*H282</f>
        <v>0</v>
      </c>
      <c r="S282" s="245">
        <v>0.00156</v>
      </c>
      <c r="T282" s="246">
        <f>S282*H282</f>
        <v>0.0046800000000000001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7" t="s">
        <v>222</v>
      </c>
      <c r="AT282" s="247" t="s">
        <v>135</v>
      </c>
      <c r="AU282" s="247" t="s">
        <v>140</v>
      </c>
      <c r="AY282" s="16" t="s">
        <v>132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6" t="s">
        <v>140</v>
      </c>
      <c r="BK282" s="248">
        <f>ROUND(I282*H282,2)</f>
        <v>0</v>
      </c>
      <c r="BL282" s="16" t="s">
        <v>222</v>
      </c>
      <c r="BM282" s="247" t="s">
        <v>550</v>
      </c>
    </row>
    <row r="283" s="2" customFormat="1" ht="21.75" customHeight="1">
      <c r="A283" s="37"/>
      <c r="B283" s="38"/>
      <c r="C283" s="235" t="s">
        <v>551</v>
      </c>
      <c r="D283" s="235" t="s">
        <v>135</v>
      </c>
      <c r="E283" s="236" t="s">
        <v>552</v>
      </c>
      <c r="F283" s="237" t="s">
        <v>553</v>
      </c>
      <c r="G283" s="238" t="s">
        <v>255</v>
      </c>
      <c r="H283" s="239">
        <v>1</v>
      </c>
      <c r="I283" s="240"/>
      <c r="J283" s="241">
        <f>ROUND(I283*H283,2)</f>
        <v>0</v>
      </c>
      <c r="K283" s="242"/>
      <c r="L283" s="43"/>
      <c r="M283" s="243" t="s">
        <v>1</v>
      </c>
      <c r="N283" s="244" t="s">
        <v>39</v>
      </c>
      <c r="O283" s="90"/>
      <c r="P283" s="245">
        <f>O283*H283</f>
        <v>0</v>
      </c>
      <c r="Q283" s="245">
        <v>0.0018</v>
      </c>
      <c r="R283" s="245">
        <f>Q283*H283</f>
        <v>0.0018</v>
      </c>
      <c r="S283" s="245">
        <v>0</v>
      </c>
      <c r="T283" s="24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7" t="s">
        <v>222</v>
      </c>
      <c r="AT283" s="247" t="s">
        <v>135</v>
      </c>
      <c r="AU283" s="247" t="s">
        <v>140</v>
      </c>
      <c r="AY283" s="16" t="s">
        <v>132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6" t="s">
        <v>140</v>
      </c>
      <c r="BK283" s="248">
        <f>ROUND(I283*H283,2)</f>
        <v>0</v>
      </c>
      <c r="BL283" s="16" t="s">
        <v>222</v>
      </c>
      <c r="BM283" s="247" t="s">
        <v>554</v>
      </c>
    </row>
    <row r="284" s="2" customFormat="1" ht="16.5" customHeight="1">
      <c r="A284" s="37"/>
      <c r="B284" s="38"/>
      <c r="C284" s="235" t="s">
        <v>555</v>
      </c>
      <c r="D284" s="235" t="s">
        <v>135</v>
      </c>
      <c r="E284" s="236" t="s">
        <v>556</v>
      </c>
      <c r="F284" s="237" t="s">
        <v>557</v>
      </c>
      <c r="G284" s="238" t="s">
        <v>255</v>
      </c>
      <c r="H284" s="239">
        <v>1</v>
      </c>
      <c r="I284" s="240"/>
      <c r="J284" s="241">
        <f>ROUND(I284*H284,2)</f>
        <v>0</v>
      </c>
      <c r="K284" s="242"/>
      <c r="L284" s="43"/>
      <c r="M284" s="243" t="s">
        <v>1</v>
      </c>
      <c r="N284" s="244" t="s">
        <v>39</v>
      </c>
      <c r="O284" s="90"/>
      <c r="P284" s="245">
        <f>O284*H284</f>
        <v>0</v>
      </c>
      <c r="Q284" s="245">
        <v>0.0018</v>
      </c>
      <c r="R284" s="245">
        <f>Q284*H284</f>
        <v>0.0018</v>
      </c>
      <c r="S284" s="245">
        <v>0</v>
      </c>
      <c r="T284" s="24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47" t="s">
        <v>222</v>
      </c>
      <c r="AT284" s="247" t="s">
        <v>135</v>
      </c>
      <c r="AU284" s="247" t="s">
        <v>140</v>
      </c>
      <c r="AY284" s="16" t="s">
        <v>132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6" t="s">
        <v>140</v>
      </c>
      <c r="BK284" s="248">
        <f>ROUND(I284*H284,2)</f>
        <v>0</v>
      </c>
      <c r="BL284" s="16" t="s">
        <v>222</v>
      </c>
      <c r="BM284" s="247" t="s">
        <v>558</v>
      </c>
    </row>
    <row r="285" s="2" customFormat="1" ht="16.5" customHeight="1">
      <c r="A285" s="37"/>
      <c r="B285" s="38"/>
      <c r="C285" s="235" t="s">
        <v>559</v>
      </c>
      <c r="D285" s="235" t="s">
        <v>135</v>
      </c>
      <c r="E285" s="236" t="s">
        <v>560</v>
      </c>
      <c r="F285" s="237" t="s">
        <v>561</v>
      </c>
      <c r="G285" s="238" t="s">
        <v>255</v>
      </c>
      <c r="H285" s="239">
        <v>1</v>
      </c>
      <c r="I285" s="240"/>
      <c r="J285" s="241">
        <f>ROUND(I285*H285,2)</f>
        <v>0</v>
      </c>
      <c r="K285" s="242"/>
      <c r="L285" s="43"/>
      <c r="M285" s="243" t="s">
        <v>1</v>
      </c>
      <c r="N285" s="244" t="s">
        <v>39</v>
      </c>
      <c r="O285" s="90"/>
      <c r="P285" s="245">
        <f>O285*H285</f>
        <v>0</v>
      </c>
      <c r="Q285" s="245">
        <v>0.0018400000000000001</v>
      </c>
      <c r="R285" s="245">
        <f>Q285*H285</f>
        <v>0.0018400000000000001</v>
      </c>
      <c r="S285" s="245">
        <v>0</v>
      </c>
      <c r="T285" s="24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7" t="s">
        <v>222</v>
      </c>
      <c r="AT285" s="247" t="s">
        <v>135</v>
      </c>
      <c r="AU285" s="247" t="s">
        <v>140</v>
      </c>
      <c r="AY285" s="16" t="s">
        <v>132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6" t="s">
        <v>140</v>
      </c>
      <c r="BK285" s="248">
        <f>ROUND(I285*H285,2)</f>
        <v>0</v>
      </c>
      <c r="BL285" s="16" t="s">
        <v>222</v>
      </c>
      <c r="BM285" s="247" t="s">
        <v>562</v>
      </c>
    </row>
    <row r="286" s="2" customFormat="1" ht="16.5" customHeight="1">
      <c r="A286" s="37"/>
      <c r="B286" s="38"/>
      <c r="C286" s="235" t="s">
        <v>563</v>
      </c>
      <c r="D286" s="235" t="s">
        <v>135</v>
      </c>
      <c r="E286" s="236" t="s">
        <v>564</v>
      </c>
      <c r="F286" s="237" t="s">
        <v>565</v>
      </c>
      <c r="G286" s="238" t="s">
        <v>138</v>
      </c>
      <c r="H286" s="239">
        <v>3</v>
      </c>
      <c r="I286" s="240"/>
      <c r="J286" s="241">
        <f>ROUND(I286*H286,2)</f>
        <v>0</v>
      </c>
      <c r="K286" s="242"/>
      <c r="L286" s="43"/>
      <c r="M286" s="243" t="s">
        <v>1</v>
      </c>
      <c r="N286" s="244" t="s">
        <v>39</v>
      </c>
      <c r="O286" s="90"/>
      <c r="P286" s="245">
        <f>O286*H286</f>
        <v>0</v>
      </c>
      <c r="Q286" s="245">
        <v>0</v>
      </c>
      <c r="R286" s="245">
        <f>Q286*H286</f>
        <v>0</v>
      </c>
      <c r="S286" s="245">
        <v>0.00084999999999999995</v>
      </c>
      <c r="T286" s="246">
        <f>S286*H286</f>
        <v>0.0025499999999999997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7" t="s">
        <v>222</v>
      </c>
      <c r="AT286" s="247" t="s">
        <v>135</v>
      </c>
      <c r="AU286" s="247" t="s">
        <v>140</v>
      </c>
      <c r="AY286" s="16" t="s">
        <v>132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6" t="s">
        <v>140</v>
      </c>
      <c r="BK286" s="248">
        <f>ROUND(I286*H286,2)</f>
        <v>0</v>
      </c>
      <c r="BL286" s="16" t="s">
        <v>222</v>
      </c>
      <c r="BM286" s="247" t="s">
        <v>566</v>
      </c>
    </row>
    <row r="287" s="2" customFormat="1" ht="16.5" customHeight="1">
      <c r="A287" s="37"/>
      <c r="B287" s="38"/>
      <c r="C287" s="235" t="s">
        <v>567</v>
      </c>
      <c r="D287" s="235" t="s">
        <v>135</v>
      </c>
      <c r="E287" s="236" t="s">
        <v>568</v>
      </c>
      <c r="F287" s="237" t="s">
        <v>569</v>
      </c>
      <c r="G287" s="238" t="s">
        <v>138</v>
      </c>
      <c r="H287" s="239">
        <v>1</v>
      </c>
      <c r="I287" s="240"/>
      <c r="J287" s="241">
        <f>ROUND(I287*H287,2)</f>
        <v>0</v>
      </c>
      <c r="K287" s="242"/>
      <c r="L287" s="43"/>
      <c r="M287" s="243" t="s">
        <v>1</v>
      </c>
      <c r="N287" s="244" t="s">
        <v>39</v>
      </c>
      <c r="O287" s="90"/>
      <c r="P287" s="245">
        <f>O287*H287</f>
        <v>0</v>
      </c>
      <c r="Q287" s="245">
        <v>0.00023000000000000001</v>
      </c>
      <c r="R287" s="245">
        <f>Q287*H287</f>
        <v>0.00023000000000000001</v>
      </c>
      <c r="S287" s="245">
        <v>0</v>
      </c>
      <c r="T287" s="24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7" t="s">
        <v>222</v>
      </c>
      <c r="AT287" s="247" t="s">
        <v>135</v>
      </c>
      <c r="AU287" s="247" t="s">
        <v>140</v>
      </c>
      <c r="AY287" s="16" t="s">
        <v>132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6" t="s">
        <v>140</v>
      </c>
      <c r="BK287" s="248">
        <f>ROUND(I287*H287,2)</f>
        <v>0</v>
      </c>
      <c r="BL287" s="16" t="s">
        <v>222</v>
      </c>
      <c r="BM287" s="247" t="s">
        <v>570</v>
      </c>
    </row>
    <row r="288" s="2" customFormat="1" ht="16.5" customHeight="1">
      <c r="A288" s="37"/>
      <c r="B288" s="38"/>
      <c r="C288" s="235" t="s">
        <v>571</v>
      </c>
      <c r="D288" s="235" t="s">
        <v>135</v>
      </c>
      <c r="E288" s="236" t="s">
        <v>572</v>
      </c>
      <c r="F288" s="237" t="s">
        <v>573</v>
      </c>
      <c r="G288" s="238" t="s">
        <v>138</v>
      </c>
      <c r="H288" s="239">
        <v>1</v>
      </c>
      <c r="I288" s="240"/>
      <c r="J288" s="241">
        <f>ROUND(I288*H288,2)</f>
        <v>0</v>
      </c>
      <c r="K288" s="242"/>
      <c r="L288" s="43"/>
      <c r="M288" s="243" t="s">
        <v>1</v>
      </c>
      <c r="N288" s="244" t="s">
        <v>39</v>
      </c>
      <c r="O288" s="90"/>
      <c r="P288" s="245">
        <f>O288*H288</f>
        <v>0</v>
      </c>
      <c r="Q288" s="245">
        <v>0.00027999999999999998</v>
      </c>
      <c r="R288" s="245">
        <f>Q288*H288</f>
        <v>0.00027999999999999998</v>
      </c>
      <c r="S288" s="245">
        <v>0</v>
      </c>
      <c r="T288" s="24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7" t="s">
        <v>222</v>
      </c>
      <c r="AT288" s="247" t="s">
        <v>135</v>
      </c>
      <c r="AU288" s="247" t="s">
        <v>140</v>
      </c>
      <c r="AY288" s="16" t="s">
        <v>132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6" t="s">
        <v>140</v>
      </c>
      <c r="BK288" s="248">
        <f>ROUND(I288*H288,2)</f>
        <v>0</v>
      </c>
      <c r="BL288" s="16" t="s">
        <v>222</v>
      </c>
      <c r="BM288" s="247" t="s">
        <v>574</v>
      </c>
    </row>
    <row r="289" s="2" customFormat="1" ht="16.5" customHeight="1">
      <c r="A289" s="37"/>
      <c r="B289" s="38"/>
      <c r="C289" s="235" t="s">
        <v>575</v>
      </c>
      <c r="D289" s="235" t="s">
        <v>135</v>
      </c>
      <c r="E289" s="236" t="s">
        <v>576</v>
      </c>
      <c r="F289" s="237" t="s">
        <v>577</v>
      </c>
      <c r="G289" s="238" t="s">
        <v>138</v>
      </c>
      <c r="H289" s="239">
        <v>2</v>
      </c>
      <c r="I289" s="240"/>
      <c r="J289" s="241">
        <f>ROUND(I289*H289,2)</f>
        <v>0</v>
      </c>
      <c r="K289" s="242"/>
      <c r="L289" s="43"/>
      <c r="M289" s="243" t="s">
        <v>1</v>
      </c>
      <c r="N289" s="244" t="s">
        <v>39</v>
      </c>
      <c r="O289" s="90"/>
      <c r="P289" s="245">
        <f>O289*H289</f>
        <v>0</v>
      </c>
      <c r="Q289" s="245">
        <v>0.00031</v>
      </c>
      <c r="R289" s="245">
        <f>Q289*H289</f>
        <v>0.00062</v>
      </c>
      <c r="S289" s="245">
        <v>0</v>
      </c>
      <c r="T289" s="24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7" t="s">
        <v>222</v>
      </c>
      <c r="AT289" s="247" t="s">
        <v>135</v>
      </c>
      <c r="AU289" s="247" t="s">
        <v>140</v>
      </c>
      <c r="AY289" s="16" t="s">
        <v>132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6" t="s">
        <v>140</v>
      </c>
      <c r="BK289" s="248">
        <f>ROUND(I289*H289,2)</f>
        <v>0</v>
      </c>
      <c r="BL289" s="16" t="s">
        <v>222</v>
      </c>
      <c r="BM289" s="247" t="s">
        <v>578</v>
      </c>
    </row>
    <row r="290" s="2" customFormat="1" ht="21.75" customHeight="1">
      <c r="A290" s="37"/>
      <c r="B290" s="38"/>
      <c r="C290" s="235" t="s">
        <v>579</v>
      </c>
      <c r="D290" s="235" t="s">
        <v>135</v>
      </c>
      <c r="E290" s="236" t="s">
        <v>580</v>
      </c>
      <c r="F290" s="237" t="s">
        <v>581</v>
      </c>
      <c r="G290" s="238" t="s">
        <v>361</v>
      </c>
      <c r="H290" s="283"/>
      <c r="I290" s="240"/>
      <c r="J290" s="241">
        <f>ROUND(I290*H290,2)</f>
        <v>0</v>
      </c>
      <c r="K290" s="242"/>
      <c r="L290" s="43"/>
      <c r="M290" s="243" t="s">
        <v>1</v>
      </c>
      <c r="N290" s="244" t="s">
        <v>39</v>
      </c>
      <c r="O290" s="90"/>
      <c r="P290" s="245">
        <f>O290*H290</f>
        <v>0</v>
      </c>
      <c r="Q290" s="245">
        <v>0</v>
      </c>
      <c r="R290" s="245">
        <f>Q290*H290</f>
        <v>0</v>
      </c>
      <c r="S290" s="245">
        <v>0</v>
      </c>
      <c r="T290" s="24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7" t="s">
        <v>222</v>
      </c>
      <c r="AT290" s="247" t="s">
        <v>135</v>
      </c>
      <c r="AU290" s="247" t="s">
        <v>140</v>
      </c>
      <c r="AY290" s="16" t="s">
        <v>132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6" t="s">
        <v>140</v>
      </c>
      <c r="BK290" s="248">
        <f>ROUND(I290*H290,2)</f>
        <v>0</v>
      </c>
      <c r="BL290" s="16" t="s">
        <v>222</v>
      </c>
      <c r="BM290" s="247" t="s">
        <v>582</v>
      </c>
    </row>
    <row r="291" s="12" customFormat="1" ht="22.8" customHeight="1">
      <c r="A291" s="12"/>
      <c r="B291" s="219"/>
      <c r="C291" s="220"/>
      <c r="D291" s="221" t="s">
        <v>72</v>
      </c>
      <c r="E291" s="233" t="s">
        <v>583</v>
      </c>
      <c r="F291" s="233" t="s">
        <v>584</v>
      </c>
      <c r="G291" s="220"/>
      <c r="H291" s="220"/>
      <c r="I291" s="223"/>
      <c r="J291" s="234">
        <f>BK291</f>
        <v>0</v>
      </c>
      <c r="K291" s="220"/>
      <c r="L291" s="225"/>
      <c r="M291" s="226"/>
      <c r="N291" s="227"/>
      <c r="O291" s="227"/>
      <c r="P291" s="228">
        <f>SUM(P292:P304)</f>
        <v>0</v>
      </c>
      <c r="Q291" s="227"/>
      <c r="R291" s="228">
        <f>SUM(R292:R304)</f>
        <v>0.0027799999999999999</v>
      </c>
      <c r="S291" s="227"/>
      <c r="T291" s="229">
        <f>SUM(T292:T304)</f>
        <v>0.22625000000000001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0" t="s">
        <v>140</v>
      </c>
      <c r="AT291" s="231" t="s">
        <v>72</v>
      </c>
      <c r="AU291" s="231" t="s">
        <v>81</v>
      </c>
      <c r="AY291" s="230" t="s">
        <v>132</v>
      </c>
      <c r="BK291" s="232">
        <f>SUM(BK292:BK304)</f>
        <v>0</v>
      </c>
    </row>
    <row r="292" s="2" customFormat="1" ht="21.75" customHeight="1">
      <c r="A292" s="37"/>
      <c r="B292" s="38"/>
      <c r="C292" s="235" t="s">
        <v>585</v>
      </c>
      <c r="D292" s="235" t="s">
        <v>135</v>
      </c>
      <c r="E292" s="236" t="s">
        <v>586</v>
      </c>
      <c r="F292" s="237" t="s">
        <v>587</v>
      </c>
      <c r="G292" s="238" t="s">
        <v>138</v>
      </c>
      <c r="H292" s="239">
        <v>1</v>
      </c>
      <c r="I292" s="240"/>
      <c r="J292" s="241">
        <f>ROUND(I292*H292,2)</f>
        <v>0</v>
      </c>
      <c r="K292" s="242"/>
      <c r="L292" s="43"/>
      <c r="M292" s="243" t="s">
        <v>1</v>
      </c>
      <c r="N292" s="244" t="s">
        <v>39</v>
      </c>
      <c r="O292" s="90"/>
      <c r="P292" s="245">
        <f>O292*H292</f>
        <v>0</v>
      </c>
      <c r="Q292" s="245">
        <v>0.00017000000000000001</v>
      </c>
      <c r="R292" s="245">
        <f>Q292*H292</f>
        <v>0.00017000000000000001</v>
      </c>
      <c r="S292" s="245">
        <v>0.22625000000000001</v>
      </c>
      <c r="T292" s="246">
        <f>S292*H292</f>
        <v>0.22625000000000001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7" t="s">
        <v>222</v>
      </c>
      <c r="AT292" s="247" t="s">
        <v>135</v>
      </c>
      <c r="AU292" s="247" t="s">
        <v>140</v>
      </c>
      <c r="AY292" s="16" t="s">
        <v>132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6" t="s">
        <v>140</v>
      </c>
      <c r="BK292" s="248">
        <f>ROUND(I292*H292,2)</f>
        <v>0</v>
      </c>
      <c r="BL292" s="16" t="s">
        <v>222</v>
      </c>
      <c r="BM292" s="247" t="s">
        <v>588</v>
      </c>
    </row>
    <row r="293" s="2" customFormat="1" ht="21.75" customHeight="1">
      <c r="A293" s="37"/>
      <c r="B293" s="38"/>
      <c r="C293" s="235" t="s">
        <v>589</v>
      </c>
      <c r="D293" s="235" t="s">
        <v>135</v>
      </c>
      <c r="E293" s="236" t="s">
        <v>590</v>
      </c>
      <c r="F293" s="237" t="s">
        <v>591</v>
      </c>
      <c r="G293" s="238" t="s">
        <v>255</v>
      </c>
      <c r="H293" s="239">
        <v>1</v>
      </c>
      <c r="I293" s="240"/>
      <c r="J293" s="241">
        <f>ROUND(I293*H293,2)</f>
        <v>0</v>
      </c>
      <c r="K293" s="242"/>
      <c r="L293" s="43"/>
      <c r="M293" s="243" t="s">
        <v>1</v>
      </c>
      <c r="N293" s="244" t="s">
        <v>39</v>
      </c>
      <c r="O293" s="90"/>
      <c r="P293" s="245">
        <f>O293*H293</f>
        <v>0</v>
      </c>
      <c r="Q293" s="245">
        <v>0.0026099999999999999</v>
      </c>
      <c r="R293" s="245">
        <f>Q293*H293</f>
        <v>0.0026099999999999999</v>
      </c>
      <c r="S293" s="245">
        <v>0</v>
      </c>
      <c r="T293" s="24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7" t="s">
        <v>222</v>
      </c>
      <c r="AT293" s="247" t="s">
        <v>135</v>
      </c>
      <c r="AU293" s="247" t="s">
        <v>140</v>
      </c>
      <c r="AY293" s="16" t="s">
        <v>132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6" t="s">
        <v>140</v>
      </c>
      <c r="BK293" s="248">
        <f>ROUND(I293*H293,2)</f>
        <v>0</v>
      </c>
      <c r="BL293" s="16" t="s">
        <v>222</v>
      </c>
      <c r="BM293" s="247" t="s">
        <v>592</v>
      </c>
    </row>
    <row r="294" s="2" customFormat="1" ht="21.75" customHeight="1">
      <c r="A294" s="37"/>
      <c r="B294" s="38"/>
      <c r="C294" s="272" t="s">
        <v>593</v>
      </c>
      <c r="D294" s="272" t="s">
        <v>227</v>
      </c>
      <c r="E294" s="273" t="s">
        <v>594</v>
      </c>
      <c r="F294" s="274" t="s">
        <v>595</v>
      </c>
      <c r="G294" s="275" t="s">
        <v>138</v>
      </c>
      <c r="H294" s="276">
        <v>1</v>
      </c>
      <c r="I294" s="277"/>
      <c r="J294" s="278">
        <f>ROUND(I294*H294,2)</f>
        <v>0</v>
      </c>
      <c r="K294" s="279"/>
      <c r="L294" s="280"/>
      <c r="M294" s="281" t="s">
        <v>1</v>
      </c>
      <c r="N294" s="282" t="s">
        <v>39</v>
      </c>
      <c r="O294" s="90"/>
      <c r="P294" s="245">
        <f>O294*H294</f>
        <v>0</v>
      </c>
      <c r="Q294" s="245">
        <v>0</v>
      </c>
      <c r="R294" s="245">
        <f>Q294*H294</f>
        <v>0</v>
      </c>
      <c r="S294" s="245">
        <v>0</v>
      </c>
      <c r="T294" s="24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7" t="s">
        <v>296</v>
      </c>
      <c r="AT294" s="247" t="s">
        <v>227</v>
      </c>
      <c r="AU294" s="247" t="s">
        <v>140</v>
      </c>
      <c r="AY294" s="16" t="s">
        <v>132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6" t="s">
        <v>140</v>
      </c>
      <c r="BK294" s="248">
        <f>ROUND(I294*H294,2)</f>
        <v>0</v>
      </c>
      <c r="BL294" s="16" t="s">
        <v>222</v>
      </c>
      <c r="BM294" s="247" t="s">
        <v>596</v>
      </c>
    </row>
    <row r="295" s="2" customFormat="1" ht="21.75" customHeight="1">
      <c r="A295" s="37"/>
      <c r="B295" s="38"/>
      <c r="C295" s="272" t="s">
        <v>597</v>
      </c>
      <c r="D295" s="272" t="s">
        <v>227</v>
      </c>
      <c r="E295" s="273" t="s">
        <v>598</v>
      </c>
      <c r="F295" s="274" t="s">
        <v>599</v>
      </c>
      <c r="G295" s="275" t="s">
        <v>138</v>
      </c>
      <c r="H295" s="276">
        <v>1</v>
      </c>
      <c r="I295" s="277"/>
      <c r="J295" s="278">
        <f>ROUND(I295*H295,2)</f>
        <v>0</v>
      </c>
      <c r="K295" s="279"/>
      <c r="L295" s="280"/>
      <c r="M295" s="281" t="s">
        <v>1</v>
      </c>
      <c r="N295" s="282" t="s">
        <v>39</v>
      </c>
      <c r="O295" s="90"/>
      <c r="P295" s="245">
        <f>O295*H295</f>
        <v>0</v>
      </c>
      <c r="Q295" s="245">
        <v>0</v>
      </c>
      <c r="R295" s="245">
        <f>Q295*H295</f>
        <v>0</v>
      </c>
      <c r="S295" s="245">
        <v>0</v>
      </c>
      <c r="T295" s="24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7" t="s">
        <v>296</v>
      </c>
      <c r="AT295" s="247" t="s">
        <v>227</v>
      </c>
      <c r="AU295" s="247" t="s">
        <v>140</v>
      </c>
      <c r="AY295" s="16" t="s">
        <v>132</v>
      </c>
      <c r="BE295" s="248">
        <f>IF(N295="základní",J295,0)</f>
        <v>0</v>
      </c>
      <c r="BF295" s="248">
        <f>IF(N295="snížená",J295,0)</f>
        <v>0</v>
      </c>
      <c r="BG295" s="248">
        <f>IF(N295="zákl. přenesená",J295,0)</f>
        <v>0</v>
      </c>
      <c r="BH295" s="248">
        <f>IF(N295="sníž. přenesená",J295,0)</f>
        <v>0</v>
      </c>
      <c r="BI295" s="248">
        <f>IF(N295="nulová",J295,0)</f>
        <v>0</v>
      </c>
      <c r="BJ295" s="16" t="s">
        <v>140</v>
      </c>
      <c r="BK295" s="248">
        <f>ROUND(I295*H295,2)</f>
        <v>0</v>
      </c>
      <c r="BL295" s="16" t="s">
        <v>222</v>
      </c>
      <c r="BM295" s="247" t="s">
        <v>600</v>
      </c>
    </row>
    <row r="296" s="2" customFormat="1" ht="21.75" customHeight="1">
      <c r="A296" s="37"/>
      <c r="B296" s="38"/>
      <c r="C296" s="272" t="s">
        <v>601</v>
      </c>
      <c r="D296" s="272" t="s">
        <v>227</v>
      </c>
      <c r="E296" s="273" t="s">
        <v>602</v>
      </c>
      <c r="F296" s="274" t="s">
        <v>603</v>
      </c>
      <c r="G296" s="275" t="s">
        <v>138</v>
      </c>
      <c r="H296" s="276">
        <v>1</v>
      </c>
      <c r="I296" s="277"/>
      <c r="J296" s="278">
        <f>ROUND(I296*H296,2)</f>
        <v>0</v>
      </c>
      <c r="K296" s="279"/>
      <c r="L296" s="280"/>
      <c r="M296" s="281" t="s">
        <v>1</v>
      </c>
      <c r="N296" s="282" t="s">
        <v>39</v>
      </c>
      <c r="O296" s="90"/>
      <c r="P296" s="245">
        <f>O296*H296</f>
        <v>0</v>
      </c>
      <c r="Q296" s="245">
        <v>0</v>
      </c>
      <c r="R296" s="245">
        <f>Q296*H296</f>
        <v>0</v>
      </c>
      <c r="S296" s="245">
        <v>0</v>
      </c>
      <c r="T296" s="24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7" t="s">
        <v>296</v>
      </c>
      <c r="AT296" s="247" t="s">
        <v>227</v>
      </c>
      <c r="AU296" s="247" t="s">
        <v>140</v>
      </c>
      <c r="AY296" s="16" t="s">
        <v>132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6" t="s">
        <v>140</v>
      </c>
      <c r="BK296" s="248">
        <f>ROUND(I296*H296,2)</f>
        <v>0</v>
      </c>
      <c r="BL296" s="16" t="s">
        <v>222</v>
      </c>
      <c r="BM296" s="247" t="s">
        <v>604</v>
      </c>
    </row>
    <row r="297" s="2" customFormat="1" ht="16.5" customHeight="1">
      <c r="A297" s="37"/>
      <c r="B297" s="38"/>
      <c r="C297" s="272" t="s">
        <v>605</v>
      </c>
      <c r="D297" s="272" t="s">
        <v>227</v>
      </c>
      <c r="E297" s="273" t="s">
        <v>606</v>
      </c>
      <c r="F297" s="274" t="s">
        <v>607</v>
      </c>
      <c r="G297" s="275" t="s">
        <v>138</v>
      </c>
      <c r="H297" s="276">
        <v>2</v>
      </c>
      <c r="I297" s="277"/>
      <c r="J297" s="278">
        <f>ROUND(I297*H297,2)</f>
        <v>0</v>
      </c>
      <c r="K297" s="279"/>
      <c r="L297" s="280"/>
      <c r="M297" s="281" t="s">
        <v>1</v>
      </c>
      <c r="N297" s="282" t="s">
        <v>39</v>
      </c>
      <c r="O297" s="90"/>
      <c r="P297" s="245">
        <f>O297*H297</f>
        <v>0</v>
      </c>
      <c r="Q297" s="245">
        <v>0</v>
      </c>
      <c r="R297" s="245">
        <f>Q297*H297</f>
        <v>0</v>
      </c>
      <c r="S297" s="245">
        <v>0</v>
      </c>
      <c r="T297" s="24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47" t="s">
        <v>296</v>
      </c>
      <c r="AT297" s="247" t="s">
        <v>227</v>
      </c>
      <c r="AU297" s="247" t="s">
        <v>140</v>
      </c>
      <c r="AY297" s="16" t="s">
        <v>132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6" t="s">
        <v>140</v>
      </c>
      <c r="BK297" s="248">
        <f>ROUND(I297*H297,2)</f>
        <v>0</v>
      </c>
      <c r="BL297" s="16" t="s">
        <v>222</v>
      </c>
      <c r="BM297" s="247" t="s">
        <v>608</v>
      </c>
    </row>
    <row r="298" s="2" customFormat="1" ht="16.5" customHeight="1">
      <c r="A298" s="37"/>
      <c r="B298" s="38"/>
      <c r="C298" s="272" t="s">
        <v>609</v>
      </c>
      <c r="D298" s="272" t="s">
        <v>227</v>
      </c>
      <c r="E298" s="273" t="s">
        <v>610</v>
      </c>
      <c r="F298" s="274" t="s">
        <v>611</v>
      </c>
      <c r="G298" s="275" t="s">
        <v>260</v>
      </c>
      <c r="H298" s="276">
        <v>1</v>
      </c>
      <c r="I298" s="277"/>
      <c r="J298" s="278">
        <f>ROUND(I298*H298,2)</f>
        <v>0</v>
      </c>
      <c r="K298" s="279"/>
      <c r="L298" s="280"/>
      <c r="M298" s="281" t="s">
        <v>1</v>
      </c>
      <c r="N298" s="282" t="s">
        <v>39</v>
      </c>
      <c r="O298" s="90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7" t="s">
        <v>296</v>
      </c>
      <c r="AT298" s="247" t="s">
        <v>227</v>
      </c>
      <c r="AU298" s="247" t="s">
        <v>140</v>
      </c>
      <c r="AY298" s="16" t="s">
        <v>132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6" t="s">
        <v>140</v>
      </c>
      <c r="BK298" s="248">
        <f>ROUND(I298*H298,2)</f>
        <v>0</v>
      </c>
      <c r="BL298" s="16" t="s">
        <v>222</v>
      </c>
      <c r="BM298" s="247" t="s">
        <v>612</v>
      </c>
    </row>
    <row r="299" s="2" customFormat="1" ht="16.5" customHeight="1">
      <c r="A299" s="37"/>
      <c r="B299" s="38"/>
      <c r="C299" s="272" t="s">
        <v>613</v>
      </c>
      <c r="D299" s="272" t="s">
        <v>227</v>
      </c>
      <c r="E299" s="273" t="s">
        <v>614</v>
      </c>
      <c r="F299" s="274" t="s">
        <v>615</v>
      </c>
      <c r="G299" s="275" t="s">
        <v>138</v>
      </c>
      <c r="H299" s="276">
        <v>1</v>
      </c>
      <c r="I299" s="277"/>
      <c r="J299" s="278">
        <f>ROUND(I299*H299,2)</f>
        <v>0</v>
      </c>
      <c r="K299" s="279"/>
      <c r="L299" s="280"/>
      <c r="M299" s="281" t="s">
        <v>1</v>
      </c>
      <c r="N299" s="282" t="s">
        <v>39</v>
      </c>
      <c r="O299" s="90"/>
      <c r="P299" s="245">
        <f>O299*H299</f>
        <v>0</v>
      </c>
      <c r="Q299" s="245">
        <v>0</v>
      </c>
      <c r="R299" s="245">
        <f>Q299*H299</f>
        <v>0</v>
      </c>
      <c r="S299" s="245">
        <v>0</v>
      </c>
      <c r="T299" s="24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7" t="s">
        <v>296</v>
      </c>
      <c r="AT299" s="247" t="s">
        <v>227</v>
      </c>
      <c r="AU299" s="247" t="s">
        <v>140</v>
      </c>
      <c r="AY299" s="16" t="s">
        <v>132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6" t="s">
        <v>140</v>
      </c>
      <c r="BK299" s="248">
        <f>ROUND(I299*H299,2)</f>
        <v>0</v>
      </c>
      <c r="BL299" s="16" t="s">
        <v>222</v>
      </c>
      <c r="BM299" s="247" t="s">
        <v>616</v>
      </c>
    </row>
    <row r="300" s="2" customFormat="1" ht="21.75" customHeight="1">
      <c r="A300" s="37"/>
      <c r="B300" s="38"/>
      <c r="C300" s="272" t="s">
        <v>617</v>
      </c>
      <c r="D300" s="272" t="s">
        <v>227</v>
      </c>
      <c r="E300" s="273" t="s">
        <v>618</v>
      </c>
      <c r="F300" s="274" t="s">
        <v>619</v>
      </c>
      <c r="G300" s="275" t="s">
        <v>138</v>
      </c>
      <c r="H300" s="276">
        <v>1</v>
      </c>
      <c r="I300" s="277"/>
      <c r="J300" s="278">
        <f>ROUND(I300*H300,2)</f>
        <v>0</v>
      </c>
      <c r="K300" s="279"/>
      <c r="L300" s="280"/>
      <c r="M300" s="281" t="s">
        <v>1</v>
      </c>
      <c r="N300" s="282" t="s">
        <v>39</v>
      </c>
      <c r="O300" s="90"/>
      <c r="P300" s="245">
        <f>O300*H300</f>
        <v>0</v>
      </c>
      <c r="Q300" s="245">
        <v>0</v>
      </c>
      <c r="R300" s="245">
        <f>Q300*H300</f>
        <v>0</v>
      </c>
      <c r="S300" s="245">
        <v>0</v>
      </c>
      <c r="T300" s="24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7" t="s">
        <v>296</v>
      </c>
      <c r="AT300" s="247" t="s">
        <v>227</v>
      </c>
      <c r="AU300" s="247" t="s">
        <v>140</v>
      </c>
      <c r="AY300" s="16" t="s">
        <v>132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6" t="s">
        <v>140</v>
      </c>
      <c r="BK300" s="248">
        <f>ROUND(I300*H300,2)</f>
        <v>0</v>
      </c>
      <c r="BL300" s="16" t="s">
        <v>222</v>
      </c>
      <c r="BM300" s="247" t="s">
        <v>620</v>
      </c>
    </row>
    <row r="301" s="2" customFormat="1" ht="16.5" customHeight="1">
      <c r="A301" s="37"/>
      <c r="B301" s="38"/>
      <c r="C301" s="235" t="s">
        <v>621</v>
      </c>
      <c r="D301" s="235" t="s">
        <v>135</v>
      </c>
      <c r="E301" s="236" t="s">
        <v>622</v>
      </c>
      <c r="F301" s="237" t="s">
        <v>623</v>
      </c>
      <c r="G301" s="238" t="s">
        <v>624</v>
      </c>
      <c r="H301" s="239">
        <v>1</v>
      </c>
      <c r="I301" s="240"/>
      <c r="J301" s="241">
        <f>ROUND(I301*H301,2)</f>
        <v>0</v>
      </c>
      <c r="K301" s="242"/>
      <c r="L301" s="43"/>
      <c r="M301" s="243" t="s">
        <v>1</v>
      </c>
      <c r="N301" s="244" t="s">
        <v>39</v>
      </c>
      <c r="O301" s="90"/>
      <c r="P301" s="245">
        <f>O301*H301</f>
        <v>0</v>
      </c>
      <c r="Q301" s="245">
        <v>0</v>
      </c>
      <c r="R301" s="245">
        <f>Q301*H301</f>
        <v>0</v>
      </c>
      <c r="S301" s="245">
        <v>0</v>
      </c>
      <c r="T301" s="24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7" t="s">
        <v>222</v>
      </c>
      <c r="AT301" s="247" t="s">
        <v>135</v>
      </c>
      <c r="AU301" s="247" t="s">
        <v>140</v>
      </c>
      <c r="AY301" s="16" t="s">
        <v>132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6" t="s">
        <v>140</v>
      </c>
      <c r="BK301" s="248">
        <f>ROUND(I301*H301,2)</f>
        <v>0</v>
      </c>
      <c r="BL301" s="16" t="s">
        <v>222</v>
      </c>
      <c r="BM301" s="247" t="s">
        <v>625</v>
      </c>
    </row>
    <row r="302" s="2" customFormat="1" ht="16.5" customHeight="1">
      <c r="A302" s="37"/>
      <c r="B302" s="38"/>
      <c r="C302" s="235" t="s">
        <v>626</v>
      </c>
      <c r="D302" s="235" t="s">
        <v>135</v>
      </c>
      <c r="E302" s="236" t="s">
        <v>627</v>
      </c>
      <c r="F302" s="237" t="s">
        <v>628</v>
      </c>
      <c r="G302" s="238" t="s">
        <v>624</v>
      </c>
      <c r="H302" s="239">
        <v>1</v>
      </c>
      <c r="I302" s="240"/>
      <c r="J302" s="241">
        <f>ROUND(I302*H302,2)</f>
        <v>0</v>
      </c>
      <c r="K302" s="242"/>
      <c r="L302" s="43"/>
      <c r="M302" s="243" t="s">
        <v>1</v>
      </c>
      <c r="N302" s="244" t="s">
        <v>39</v>
      </c>
      <c r="O302" s="90"/>
      <c r="P302" s="245">
        <f>O302*H302</f>
        <v>0</v>
      </c>
      <c r="Q302" s="245">
        <v>0</v>
      </c>
      <c r="R302" s="245">
        <f>Q302*H302</f>
        <v>0</v>
      </c>
      <c r="S302" s="245">
        <v>0</v>
      </c>
      <c r="T302" s="24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47" t="s">
        <v>222</v>
      </c>
      <c r="AT302" s="247" t="s">
        <v>135</v>
      </c>
      <c r="AU302" s="247" t="s">
        <v>140</v>
      </c>
      <c r="AY302" s="16" t="s">
        <v>132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6" t="s">
        <v>140</v>
      </c>
      <c r="BK302" s="248">
        <f>ROUND(I302*H302,2)</f>
        <v>0</v>
      </c>
      <c r="BL302" s="16" t="s">
        <v>222</v>
      </c>
      <c r="BM302" s="247" t="s">
        <v>629</v>
      </c>
    </row>
    <row r="303" s="2" customFormat="1" ht="21.75" customHeight="1">
      <c r="A303" s="37"/>
      <c r="B303" s="38"/>
      <c r="C303" s="235" t="s">
        <v>630</v>
      </c>
      <c r="D303" s="235" t="s">
        <v>135</v>
      </c>
      <c r="E303" s="236" t="s">
        <v>631</v>
      </c>
      <c r="F303" s="237" t="s">
        <v>632</v>
      </c>
      <c r="G303" s="238" t="s">
        <v>624</v>
      </c>
      <c r="H303" s="239">
        <v>1</v>
      </c>
      <c r="I303" s="240"/>
      <c r="J303" s="241">
        <f>ROUND(I303*H303,2)</f>
        <v>0</v>
      </c>
      <c r="K303" s="242"/>
      <c r="L303" s="43"/>
      <c r="M303" s="243" t="s">
        <v>1</v>
      </c>
      <c r="N303" s="244" t="s">
        <v>39</v>
      </c>
      <c r="O303" s="90"/>
      <c r="P303" s="245">
        <f>O303*H303</f>
        <v>0</v>
      </c>
      <c r="Q303" s="245">
        <v>0</v>
      </c>
      <c r="R303" s="245">
        <f>Q303*H303</f>
        <v>0</v>
      </c>
      <c r="S303" s="245">
        <v>0</v>
      </c>
      <c r="T303" s="24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7" t="s">
        <v>222</v>
      </c>
      <c r="AT303" s="247" t="s">
        <v>135</v>
      </c>
      <c r="AU303" s="247" t="s">
        <v>140</v>
      </c>
      <c r="AY303" s="16" t="s">
        <v>132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6" t="s">
        <v>140</v>
      </c>
      <c r="BK303" s="248">
        <f>ROUND(I303*H303,2)</f>
        <v>0</v>
      </c>
      <c r="BL303" s="16" t="s">
        <v>222</v>
      </c>
      <c r="BM303" s="247" t="s">
        <v>633</v>
      </c>
    </row>
    <row r="304" s="2" customFormat="1" ht="16.5" customHeight="1">
      <c r="A304" s="37"/>
      <c r="B304" s="38"/>
      <c r="C304" s="235" t="s">
        <v>634</v>
      </c>
      <c r="D304" s="235" t="s">
        <v>135</v>
      </c>
      <c r="E304" s="236" t="s">
        <v>635</v>
      </c>
      <c r="F304" s="237" t="s">
        <v>636</v>
      </c>
      <c r="G304" s="238" t="s">
        <v>361</v>
      </c>
      <c r="H304" s="283"/>
      <c r="I304" s="240"/>
      <c r="J304" s="241">
        <f>ROUND(I304*H304,2)</f>
        <v>0</v>
      </c>
      <c r="K304" s="242"/>
      <c r="L304" s="43"/>
      <c r="M304" s="243" t="s">
        <v>1</v>
      </c>
      <c r="N304" s="244" t="s">
        <v>39</v>
      </c>
      <c r="O304" s="90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7" t="s">
        <v>222</v>
      </c>
      <c r="AT304" s="247" t="s">
        <v>135</v>
      </c>
      <c r="AU304" s="247" t="s">
        <v>140</v>
      </c>
      <c r="AY304" s="16" t="s">
        <v>132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6" t="s">
        <v>140</v>
      </c>
      <c r="BK304" s="248">
        <f>ROUND(I304*H304,2)</f>
        <v>0</v>
      </c>
      <c r="BL304" s="16" t="s">
        <v>222</v>
      </c>
      <c r="BM304" s="247" t="s">
        <v>637</v>
      </c>
    </row>
    <row r="305" s="12" customFormat="1" ht="22.8" customHeight="1">
      <c r="A305" s="12"/>
      <c r="B305" s="219"/>
      <c r="C305" s="220"/>
      <c r="D305" s="221" t="s">
        <v>72</v>
      </c>
      <c r="E305" s="233" t="s">
        <v>638</v>
      </c>
      <c r="F305" s="233" t="s">
        <v>639</v>
      </c>
      <c r="G305" s="220"/>
      <c r="H305" s="220"/>
      <c r="I305" s="223"/>
      <c r="J305" s="234">
        <f>BK305</f>
        <v>0</v>
      </c>
      <c r="K305" s="220"/>
      <c r="L305" s="225"/>
      <c r="M305" s="226"/>
      <c r="N305" s="227"/>
      <c r="O305" s="227"/>
      <c r="P305" s="228">
        <f>SUM(P306:P331)</f>
        <v>0</v>
      </c>
      <c r="Q305" s="227"/>
      <c r="R305" s="228">
        <f>SUM(R306:R331)</f>
        <v>0.047590000000000007</v>
      </c>
      <c r="S305" s="227"/>
      <c r="T305" s="229">
        <f>SUM(T306:T331)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30" t="s">
        <v>140</v>
      </c>
      <c r="AT305" s="231" t="s">
        <v>72</v>
      </c>
      <c r="AU305" s="231" t="s">
        <v>81</v>
      </c>
      <c r="AY305" s="230" t="s">
        <v>132</v>
      </c>
      <c r="BK305" s="232">
        <f>SUM(BK306:BK331)</f>
        <v>0</v>
      </c>
    </row>
    <row r="306" s="2" customFormat="1" ht="16.5" customHeight="1">
      <c r="A306" s="37"/>
      <c r="B306" s="38"/>
      <c r="C306" s="235" t="s">
        <v>640</v>
      </c>
      <c r="D306" s="235" t="s">
        <v>135</v>
      </c>
      <c r="E306" s="236" t="s">
        <v>641</v>
      </c>
      <c r="F306" s="237" t="s">
        <v>642</v>
      </c>
      <c r="G306" s="238" t="s">
        <v>138</v>
      </c>
      <c r="H306" s="239">
        <v>30</v>
      </c>
      <c r="I306" s="240"/>
      <c r="J306" s="241">
        <f>ROUND(I306*H306,2)</f>
        <v>0</v>
      </c>
      <c r="K306" s="242"/>
      <c r="L306" s="43"/>
      <c r="M306" s="243" t="s">
        <v>1</v>
      </c>
      <c r="N306" s="244" t="s">
        <v>39</v>
      </c>
      <c r="O306" s="90"/>
      <c r="P306" s="245">
        <f>O306*H306</f>
        <v>0</v>
      </c>
      <c r="Q306" s="245">
        <v>0</v>
      </c>
      <c r="R306" s="245">
        <f>Q306*H306</f>
        <v>0</v>
      </c>
      <c r="S306" s="245">
        <v>0</v>
      </c>
      <c r="T306" s="24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7" t="s">
        <v>222</v>
      </c>
      <c r="AT306" s="247" t="s">
        <v>135</v>
      </c>
      <c r="AU306" s="247" t="s">
        <v>140</v>
      </c>
      <c r="AY306" s="16" t="s">
        <v>132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6" t="s">
        <v>140</v>
      </c>
      <c r="BK306" s="248">
        <f>ROUND(I306*H306,2)</f>
        <v>0</v>
      </c>
      <c r="BL306" s="16" t="s">
        <v>222</v>
      </c>
      <c r="BM306" s="247" t="s">
        <v>643</v>
      </c>
    </row>
    <row r="307" s="2" customFormat="1" ht="16.5" customHeight="1">
      <c r="A307" s="37"/>
      <c r="B307" s="38"/>
      <c r="C307" s="272" t="s">
        <v>644</v>
      </c>
      <c r="D307" s="272" t="s">
        <v>227</v>
      </c>
      <c r="E307" s="273" t="s">
        <v>645</v>
      </c>
      <c r="F307" s="274" t="s">
        <v>646</v>
      </c>
      <c r="G307" s="275" t="s">
        <v>138</v>
      </c>
      <c r="H307" s="276">
        <v>30</v>
      </c>
      <c r="I307" s="277"/>
      <c r="J307" s="278">
        <f>ROUND(I307*H307,2)</f>
        <v>0</v>
      </c>
      <c r="K307" s="279"/>
      <c r="L307" s="280"/>
      <c r="M307" s="281" t="s">
        <v>1</v>
      </c>
      <c r="N307" s="282" t="s">
        <v>39</v>
      </c>
      <c r="O307" s="90"/>
      <c r="P307" s="245">
        <f>O307*H307</f>
        <v>0</v>
      </c>
      <c r="Q307" s="245">
        <v>0</v>
      </c>
      <c r="R307" s="245">
        <f>Q307*H307</f>
        <v>0</v>
      </c>
      <c r="S307" s="245">
        <v>0</v>
      </c>
      <c r="T307" s="24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7" t="s">
        <v>296</v>
      </c>
      <c r="AT307" s="247" t="s">
        <v>227</v>
      </c>
      <c r="AU307" s="247" t="s">
        <v>140</v>
      </c>
      <c r="AY307" s="16" t="s">
        <v>132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16" t="s">
        <v>140</v>
      </c>
      <c r="BK307" s="248">
        <f>ROUND(I307*H307,2)</f>
        <v>0</v>
      </c>
      <c r="BL307" s="16" t="s">
        <v>222</v>
      </c>
      <c r="BM307" s="247" t="s">
        <v>647</v>
      </c>
    </row>
    <row r="308" s="2" customFormat="1" ht="21.75" customHeight="1">
      <c r="A308" s="37"/>
      <c r="B308" s="38"/>
      <c r="C308" s="235" t="s">
        <v>648</v>
      </c>
      <c r="D308" s="235" t="s">
        <v>135</v>
      </c>
      <c r="E308" s="236" t="s">
        <v>649</v>
      </c>
      <c r="F308" s="237" t="s">
        <v>650</v>
      </c>
      <c r="G308" s="238" t="s">
        <v>260</v>
      </c>
      <c r="H308" s="239">
        <v>120</v>
      </c>
      <c r="I308" s="240"/>
      <c r="J308" s="241">
        <f>ROUND(I308*H308,2)</f>
        <v>0</v>
      </c>
      <c r="K308" s="242"/>
      <c r="L308" s="43"/>
      <c r="M308" s="243" t="s">
        <v>1</v>
      </c>
      <c r="N308" s="244" t="s">
        <v>39</v>
      </c>
      <c r="O308" s="90"/>
      <c r="P308" s="245">
        <f>O308*H308</f>
        <v>0</v>
      </c>
      <c r="Q308" s="245">
        <v>0</v>
      </c>
      <c r="R308" s="245">
        <f>Q308*H308</f>
        <v>0</v>
      </c>
      <c r="S308" s="245">
        <v>0</v>
      </c>
      <c r="T308" s="24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7" t="s">
        <v>222</v>
      </c>
      <c r="AT308" s="247" t="s">
        <v>135</v>
      </c>
      <c r="AU308" s="247" t="s">
        <v>140</v>
      </c>
      <c r="AY308" s="16" t="s">
        <v>132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6" t="s">
        <v>140</v>
      </c>
      <c r="BK308" s="248">
        <f>ROUND(I308*H308,2)</f>
        <v>0</v>
      </c>
      <c r="BL308" s="16" t="s">
        <v>222</v>
      </c>
      <c r="BM308" s="247" t="s">
        <v>651</v>
      </c>
    </row>
    <row r="309" s="2" customFormat="1" ht="16.5" customHeight="1">
      <c r="A309" s="37"/>
      <c r="B309" s="38"/>
      <c r="C309" s="272" t="s">
        <v>652</v>
      </c>
      <c r="D309" s="272" t="s">
        <v>227</v>
      </c>
      <c r="E309" s="273" t="s">
        <v>653</v>
      </c>
      <c r="F309" s="274" t="s">
        <v>654</v>
      </c>
      <c r="G309" s="275" t="s">
        <v>260</v>
      </c>
      <c r="H309" s="276">
        <v>132</v>
      </c>
      <c r="I309" s="277"/>
      <c r="J309" s="278">
        <f>ROUND(I309*H309,2)</f>
        <v>0</v>
      </c>
      <c r="K309" s="279"/>
      <c r="L309" s="280"/>
      <c r="M309" s="281" t="s">
        <v>1</v>
      </c>
      <c r="N309" s="282" t="s">
        <v>39</v>
      </c>
      <c r="O309" s="90"/>
      <c r="P309" s="245">
        <f>O309*H309</f>
        <v>0</v>
      </c>
      <c r="Q309" s="245">
        <v>0.00012</v>
      </c>
      <c r="R309" s="245">
        <f>Q309*H309</f>
        <v>0.01584</v>
      </c>
      <c r="S309" s="245">
        <v>0</v>
      </c>
      <c r="T309" s="24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7" t="s">
        <v>296</v>
      </c>
      <c r="AT309" s="247" t="s">
        <v>227</v>
      </c>
      <c r="AU309" s="247" t="s">
        <v>140</v>
      </c>
      <c r="AY309" s="16" t="s">
        <v>132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6" t="s">
        <v>140</v>
      </c>
      <c r="BK309" s="248">
        <f>ROUND(I309*H309,2)</f>
        <v>0</v>
      </c>
      <c r="BL309" s="16" t="s">
        <v>222</v>
      </c>
      <c r="BM309" s="247" t="s">
        <v>655</v>
      </c>
    </row>
    <row r="310" s="13" customFormat="1">
      <c r="A310" s="13"/>
      <c r="B310" s="249"/>
      <c r="C310" s="250"/>
      <c r="D310" s="251" t="s">
        <v>142</v>
      </c>
      <c r="E310" s="250"/>
      <c r="F310" s="253" t="s">
        <v>656</v>
      </c>
      <c r="G310" s="250"/>
      <c r="H310" s="254">
        <v>132</v>
      </c>
      <c r="I310" s="255"/>
      <c r="J310" s="250"/>
      <c r="K310" s="250"/>
      <c r="L310" s="256"/>
      <c r="M310" s="257"/>
      <c r="N310" s="258"/>
      <c r="O310" s="258"/>
      <c r="P310" s="258"/>
      <c r="Q310" s="258"/>
      <c r="R310" s="258"/>
      <c r="S310" s="258"/>
      <c r="T310" s="25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0" t="s">
        <v>142</v>
      </c>
      <c r="AU310" s="260" t="s">
        <v>140</v>
      </c>
      <c r="AV310" s="13" t="s">
        <v>140</v>
      </c>
      <c r="AW310" s="13" t="s">
        <v>4</v>
      </c>
      <c r="AX310" s="13" t="s">
        <v>81</v>
      </c>
      <c r="AY310" s="260" t="s">
        <v>132</v>
      </c>
    </row>
    <row r="311" s="2" customFormat="1" ht="21.75" customHeight="1">
      <c r="A311" s="37"/>
      <c r="B311" s="38"/>
      <c r="C311" s="235" t="s">
        <v>657</v>
      </c>
      <c r="D311" s="235" t="s">
        <v>135</v>
      </c>
      <c r="E311" s="236" t="s">
        <v>658</v>
      </c>
      <c r="F311" s="237" t="s">
        <v>659</v>
      </c>
      <c r="G311" s="238" t="s">
        <v>260</v>
      </c>
      <c r="H311" s="239">
        <v>150</v>
      </c>
      <c r="I311" s="240"/>
      <c r="J311" s="241">
        <f>ROUND(I311*H311,2)</f>
        <v>0</v>
      </c>
      <c r="K311" s="242"/>
      <c r="L311" s="43"/>
      <c r="M311" s="243" t="s">
        <v>1</v>
      </c>
      <c r="N311" s="244" t="s">
        <v>39</v>
      </c>
      <c r="O311" s="90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7" t="s">
        <v>222</v>
      </c>
      <c r="AT311" s="247" t="s">
        <v>135</v>
      </c>
      <c r="AU311" s="247" t="s">
        <v>140</v>
      </c>
      <c r="AY311" s="16" t="s">
        <v>132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6" t="s">
        <v>140</v>
      </c>
      <c r="BK311" s="248">
        <f>ROUND(I311*H311,2)</f>
        <v>0</v>
      </c>
      <c r="BL311" s="16" t="s">
        <v>222</v>
      </c>
      <c r="BM311" s="247" t="s">
        <v>660</v>
      </c>
    </row>
    <row r="312" s="2" customFormat="1" ht="16.5" customHeight="1">
      <c r="A312" s="37"/>
      <c r="B312" s="38"/>
      <c r="C312" s="272" t="s">
        <v>661</v>
      </c>
      <c r="D312" s="272" t="s">
        <v>227</v>
      </c>
      <c r="E312" s="273" t="s">
        <v>662</v>
      </c>
      <c r="F312" s="274" t="s">
        <v>663</v>
      </c>
      <c r="G312" s="275" t="s">
        <v>260</v>
      </c>
      <c r="H312" s="276">
        <v>165</v>
      </c>
      <c r="I312" s="277"/>
      <c r="J312" s="278">
        <f>ROUND(I312*H312,2)</f>
        <v>0</v>
      </c>
      <c r="K312" s="279"/>
      <c r="L312" s="280"/>
      <c r="M312" s="281" t="s">
        <v>1</v>
      </c>
      <c r="N312" s="282" t="s">
        <v>39</v>
      </c>
      <c r="O312" s="90"/>
      <c r="P312" s="245">
        <f>O312*H312</f>
        <v>0</v>
      </c>
      <c r="Q312" s="245">
        <v>0.00017000000000000001</v>
      </c>
      <c r="R312" s="245">
        <f>Q312*H312</f>
        <v>0.028050000000000002</v>
      </c>
      <c r="S312" s="245">
        <v>0</v>
      </c>
      <c r="T312" s="24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47" t="s">
        <v>296</v>
      </c>
      <c r="AT312" s="247" t="s">
        <v>227</v>
      </c>
      <c r="AU312" s="247" t="s">
        <v>140</v>
      </c>
      <c r="AY312" s="16" t="s">
        <v>132</v>
      </c>
      <c r="BE312" s="248">
        <f>IF(N312="základní",J312,0)</f>
        <v>0</v>
      </c>
      <c r="BF312" s="248">
        <f>IF(N312="snížená",J312,0)</f>
        <v>0</v>
      </c>
      <c r="BG312" s="248">
        <f>IF(N312="zákl. přenesená",J312,0)</f>
        <v>0</v>
      </c>
      <c r="BH312" s="248">
        <f>IF(N312="sníž. přenesená",J312,0)</f>
        <v>0</v>
      </c>
      <c r="BI312" s="248">
        <f>IF(N312="nulová",J312,0)</f>
        <v>0</v>
      </c>
      <c r="BJ312" s="16" t="s">
        <v>140</v>
      </c>
      <c r="BK312" s="248">
        <f>ROUND(I312*H312,2)</f>
        <v>0</v>
      </c>
      <c r="BL312" s="16" t="s">
        <v>222</v>
      </c>
      <c r="BM312" s="247" t="s">
        <v>664</v>
      </c>
    </row>
    <row r="313" s="13" customFormat="1">
      <c r="A313" s="13"/>
      <c r="B313" s="249"/>
      <c r="C313" s="250"/>
      <c r="D313" s="251" t="s">
        <v>142</v>
      </c>
      <c r="E313" s="250"/>
      <c r="F313" s="253" t="s">
        <v>665</v>
      </c>
      <c r="G313" s="250"/>
      <c r="H313" s="254">
        <v>165</v>
      </c>
      <c r="I313" s="255"/>
      <c r="J313" s="250"/>
      <c r="K313" s="250"/>
      <c r="L313" s="256"/>
      <c r="M313" s="257"/>
      <c r="N313" s="258"/>
      <c r="O313" s="258"/>
      <c r="P313" s="258"/>
      <c r="Q313" s="258"/>
      <c r="R313" s="258"/>
      <c r="S313" s="258"/>
      <c r="T313" s="25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0" t="s">
        <v>142</v>
      </c>
      <c r="AU313" s="260" t="s">
        <v>140</v>
      </c>
      <c r="AV313" s="13" t="s">
        <v>140</v>
      </c>
      <c r="AW313" s="13" t="s">
        <v>4</v>
      </c>
      <c r="AX313" s="13" t="s">
        <v>81</v>
      </c>
      <c r="AY313" s="260" t="s">
        <v>132</v>
      </c>
    </row>
    <row r="314" s="2" customFormat="1" ht="16.5" customHeight="1">
      <c r="A314" s="37"/>
      <c r="B314" s="38"/>
      <c r="C314" s="235" t="s">
        <v>666</v>
      </c>
      <c r="D314" s="235" t="s">
        <v>135</v>
      </c>
      <c r="E314" s="236" t="s">
        <v>667</v>
      </c>
      <c r="F314" s="237" t="s">
        <v>668</v>
      </c>
      <c r="G314" s="238" t="s">
        <v>138</v>
      </c>
      <c r="H314" s="239">
        <v>1</v>
      </c>
      <c r="I314" s="240"/>
      <c r="J314" s="241">
        <f>ROUND(I314*H314,2)</f>
        <v>0</v>
      </c>
      <c r="K314" s="242"/>
      <c r="L314" s="43"/>
      <c r="M314" s="243" t="s">
        <v>1</v>
      </c>
      <c r="N314" s="244" t="s">
        <v>39</v>
      </c>
      <c r="O314" s="90"/>
      <c r="P314" s="245">
        <f>O314*H314</f>
        <v>0</v>
      </c>
      <c r="Q314" s="245">
        <v>0</v>
      </c>
      <c r="R314" s="245">
        <f>Q314*H314</f>
        <v>0</v>
      </c>
      <c r="S314" s="245">
        <v>0</v>
      </c>
      <c r="T314" s="24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7" t="s">
        <v>222</v>
      </c>
      <c r="AT314" s="247" t="s">
        <v>135</v>
      </c>
      <c r="AU314" s="247" t="s">
        <v>140</v>
      </c>
      <c r="AY314" s="16" t="s">
        <v>132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6" t="s">
        <v>140</v>
      </c>
      <c r="BK314" s="248">
        <f>ROUND(I314*H314,2)</f>
        <v>0</v>
      </c>
      <c r="BL314" s="16" t="s">
        <v>222</v>
      </c>
      <c r="BM314" s="247" t="s">
        <v>669</v>
      </c>
    </row>
    <row r="315" s="2" customFormat="1" ht="21.75" customHeight="1">
      <c r="A315" s="37"/>
      <c r="B315" s="38"/>
      <c r="C315" s="235" t="s">
        <v>670</v>
      </c>
      <c r="D315" s="235" t="s">
        <v>135</v>
      </c>
      <c r="E315" s="236" t="s">
        <v>671</v>
      </c>
      <c r="F315" s="237" t="s">
        <v>672</v>
      </c>
      <c r="G315" s="238" t="s">
        <v>138</v>
      </c>
      <c r="H315" s="239">
        <v>6</v>
      </c>
      <c r="I315" s="240"/>
      <c r="J315" s="241">
        <f>ROUND(I315*H315,2)</f>
        <v>0</v>
      </c>
      <c r="K315" s="242"/>
      <c r="L315" s="43"/>
      <c r="M315" s="243" t="s">
        <v>1</v>
      </c>
      <c r="N315" s="244" t="s">
        <v>39</v>
      </c>
      <c r="O315" s="90"/>
      <c r="P315" s="245">
        <f>O315*H315</f>
        <v>0</v>
      </c>
      <c r="Q315" s="245">
        <v>0</v>
      </c>
      <c r="R315" s="245">
        <f>Q315*H315</f>
        <v>0</v>
      </c>
      <c r="S315" s="245">
        <v>0</v>
      </c>
      <c r="T315" s="24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7" t="s">
        <v>222</v>
      </c>
      <c r="AT315" s="247" t="s">
        <v>135</v>
      </c>
      <c r="AU315" s="247" t="s">
        <v>140</v>
      </c>
      <c r="AY315" s="16" t="s">
        <v>132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6" t="s">
        <v>140</v>
      </c>
      <c r="BK315" s="248">
        <f>ROUND(I315*H315,2)</f>
        <v>0</v>
      </c>
      <c r="BL315" s="16" t="s">
        <v>222</v>
      </c>
      <c r="BM315" s="247" t="s">
        <v>673</v>
      </c>
    </row>
    <row r="316" s="2" customFormat="1" ht="16.5" customHeight="1">
      <c r="A316" s="37"/>
      <c r="B316" s="38"/>
      <c r="C316" s="272" t="s">
        <v>674</v>
      </c>
      <c r="D316" s="272" t="s">
        <v>227</v>
      </c>
      <c r="E316" s="273" t="s">
        <v>675</v>
      </c>
      <c r="F316" s="274" t="s">
        <v>676</v>
      </c>
      <c r="G316" s="275" t="s">
        <v>138</v>
      </c>
      <c r="H316" s="276">
        <v>6</v>
      </c>
      <c r="I316" s="277"/>
      <c r="J316" s="278">
        <f>ROUND(I316*H316,2)</f>
        <v>0</v>
      </c>
      <c r="K316" s="279"/>
      <c r="L316" s="280"/>
      <c r="M316" s="281" t="s">
        <v>1</v>
      </c>
      <c r="N316" s="282" t="s">
        <v>39</v>
      </c>
      <c r="O316" s="90"/>
      <c r="P316" s="245">
        <f>O316*H316</f>
        <v>0</v>
      </c>
      <c r="Q316" s="245">
        <v>5.0000000000000002E-05</v>
      </c>
      <c r="R316" s="245">
        <f>Q316*H316</f>
        <v>0.00030000000000000003</v>
      </c>
      <c r="S316" s="245">
        <v>0</v>
      </c>
      <c r="T316" s="24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7" t="s">
        <v>296</v>
      </c>
      <c r="AT316" s="247" t="s">
        <v>227</v>
      </c>
      <c r="AU316" s="247" t="s">
        <v>140</v>
      </c>
      <c r="AY316" s="16" t="s">
        <v>132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6" t="s">
        <v>140</v>
      </c>
      <c r="BK316" s="248">
        <f>ROUND(I316*H316,2)</f>
        <v>0</v>
      </c>
      <c r="BL316" s="16" t="s">
        <v>222</v>
      </c>
      <c r="BM316" s="247" t="s">
        <v>677</v>
      </c>
    </row>
    <row r="317" s="2" customFormat="1" ht="21.75" customHeight="1">
      <c r="A317" s="37"/>
      <c r="B317" s="38"/>
      <c r="C317" s="235" t="s">
        <v>678</v>
      </c>
      <c r="D317" s="235" t="s">
        <v>135</v>
      </c>
      <c r="E317" s="236" t="s">
        <v>679</v>
      </c>
      <c r="F317" s="237" t="s">
        <v>680</v>
      </c>
      <c r="G317" s="238" t="s">
        <v>138</v>
      </c>
      <c r="H317" s="239">
        <v>4</v>
      </c>
      <c r="I317" s="240"/>
      <c r="J317" s="241">
        <f>ROUND(I317*H317,2)</f>
        <v>0</v>
      </c>
      <c r="K317" s="242"/>
      <c r="L317" s="43"/>
      <c r="M317" s="243" t="s">
        <v>1</v>
      </c>
      <c r="N317" s="244" t="s">
        <v>39</v>
      </c>
      <c r="O317" s="90"/>
      <c r="P317" s="245">
        <f>O317*H317</f>
        <v>0</v>
      </c>
      <c r="Q317" s="245">
        <v>0</v>
      </c>
      <c r="R317" s="245">
        <f>Q317*H317</f>
        <v>0</v>
      </c>
      <c r="S317" s="245">
        <v>0</v>
      </c>
      <c r="T317" s="24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7" t="s">
        <v>222</v>
      </c>
      <c r="AT317" s="247" t="s">
        <v>135</v>
      </c>
      <c r="AU317" s="247" t="s">
        <v>140</v>
      </c>
      <c r="AY317" s="16" t="s">
        <v>132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6" t="s">
        <v>140</v>
      </c>
      <c r="BK317" s="248">
        <f>ROUND(I317*H317,2)</f>
        <v>0</v>
      </c>
      <c r="BL317" s="16" t="s">
        <v>222</v>
      </c>
      <c r="BM317" s="247" t="s">
        <v>681</v>
      </c>
    </row>
    <row r="318" s="2" customFormat="1" ht="16.5" customHeight="1">
      <c r="A318" s="37"/>
      <c r="B318" s="38"/>
      <c r="C318" s="272" t="s">
        <v>682</v>
      </c>
      <c r="D318" s="272" t="s">
        <v>227</v>
      </c>
      <c r="E318" s="273" t="s">
        <v>683</v>
      </c>
      <c r="F318" s="274" t="s">
        <v>684</v>
      </c>
      <c r="G318" s="275" t="s">
        <v>138</v>
      </c>
      <c r="H318" s="276">
        <v>4</v>
      </c>
      <c r="I318" s="277"/>
      <c r="J318" s="278">
        <f>ROUND(I318*H318,2)</f>
        <v>0</v>
      </c>
      <c r="K318" s="279"/>
      <c r="L318" s="280"/>
      <c r="M318" s="281" t="s">
        <v>1</v>
      </c>
      <c r="N318" s="282" t="s">
        <v>39</v>
      </c>
      <c r="O318" s="90"/>
      <c r="P318" s="245">
        <f>O318*H318</f>
        <v>0</v>
      </c>
      <c r="Q318" s="245">
        <v>5.0000000000000002E-05</v>
      </c>
      <c r="R318" s="245">
        <f>Q318*H318</f>
        <v>0.00020000000000000001</v>
      </c>
      <c r="S318" s="245">
        <v>0</v>
      </c>
      <c r="T318" s="24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47" t="s">
        <v>296</v>
      </c>
      <c r="AT318" s="247" t="s">
        <v>227</v>
      </c>
      <c r="AU318" s="247" t="s">
        <v>140</v>
      </c>
      <c r="AY318" s="16" t="s">
        <v>132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6" t="s">
        <v>140</v>
      </c>
      <c r="BK318" s="248">
        <f>ROUND(I318*H318,2)</f>
        <v>0</v>
      </c>
      <c r="BL318" s="16" t="s">
        <v>222</v>
      </c>
      <c r="BM318" s="247" t="s">
        <v>685</v>
      </c>
    </row>
    <row r="319" s="2" customFormat="1" ht="21.75" customHeight="1">
      <c r="A319" s="37"/>
      <c r="B319" s="38"/>
      <c r="C319" s="235" t="s">
        <v>686</v>
      </c>
      <c r="D319" s="235" t="s">
        <v>135</v>
      </c>
      <c r="E319" s="236" t="s">
        <v>687</v>
      </c>
      <c r="F319" s="237" t="s">
        <v>688</v>
      </c>
      <c r="G319" s="238" t="s">
        <v>138</v>
      </c>
      <c r="H319" s="239">
        <v>13</v>
      </c>
      <c r="I319" s="240"/>
      <c r="J319" s="241">
        <f>ROUND(I319*H319,2)</f>
        <v>0</v>
      </c>
      <c r="K319" s="242"/>
      <c r="L319" s="43"/>
      <c r="M319" s="243" t="s">
        <v>1</v>
      </c>
      <c r="N319" s="244" t="s">
        <v>39</v>
      </c>
      <c r="O319" s="90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7" t="s">
        <v>222</v>
      </c>
      <c r="AT319" s="247" t="s">
        <v>135</v>
      </c>
      <c r="AU319" s="247" t="s">
        <v>140</v>
      </c>
      <c r="AY319" s="16" t="s">
        <v>132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6" t="s">
        <v>140</v>
      </c>
      <c r="BK319" s="248">
        <f>ROUND(I319*H319,2)</f>
        <v>0</v>
      </c>
      <c r="BL319" s="16" t="s">
        <v>222</v>
      </c>
      <c r="BM319" s="247" t="s">
        <v>689</v>
      </c>
    </row>
    <row r="320" s="2" customFormat="1" ht="16.5" customHeight="1">
      <c r="A320" s="37"/>
      <c r="B320" s="38"/>
      <c r="C320" s="272" t="s">
        <v>690</v>
      </c>
      <c r="D320" s="272" t="s">
        <v>227</v>
      </c>
      <c r="E320" s="273" t="s">
        <v>691</v>
      </c>
      <c r="F320" s="274" t="s">
        <v>692</v>
      </c>
      <c r="G320" s="275" t="s">
        <v>138</v>
      </c>
      <c r="H320" s="276">
        <v>13</v>
      </c>
      <c r="I320" s="277"/>
      <c r="J320" s="278">
        <f>ROUND(I320*H320,2)</f>
        <v>0</v>
      </c>
      <c r="K320" s="279"/>
      <c r="L320" s="280"/>
      <c r="M320" s="281" t="s">
        <v>1</v>
      </c>
      <c r="N320" s="282" t="s">
        <v>39</v>
      </c>
      <c r="O320" s="90"/>
      <c r="P320" s="245">
        <f>O320*H320</f>
        <v>0</v>
      </c>
      <c r="Q320" s="245">
        <v>0</v>
      </c>
      <c r="R320" s="245">
        <f>Q320*H320</f>
        <v>0</v>
      </c>
      <c r="S320" s="245">
        <v>0</v>
      </c>
      <c r="T320" s="24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47" t="s">
        <v>296</v>
      </c>
      <c r="AT320" s="247" t="s">
        <v>227</v>
      </c>
      <c r="AU320" s="247" t="s">
        <v>140</v>
      </c>
      <c r="AY320" s="16" t="s">
        <v>132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6" t="s">
        <v>140</v>
      </c>
      <c r="BK320" s="248">
        <f>ROUND(I320*H320,2)</f>
        <v>0</v>
      </c>
      <c r="BL320" s="16" t="s">
        <v>222</v>
      </c>
      <c r="BM320" s="247" t="s">
        <v>693</v>
      </c>
    </row>
    <row r="321" s="2" customFormat="1" ht="16.5" customHeight="1">
      <c r="A321" s="37"/>
      <c r="B321" s="38"/>
      <c r="C321" s="235" t="s">
        <v>694</v>
      </c>
      <c r="D321" s="235" t="s">
        <v>135</v>
      </c>
      <c r="E321" s="236" t="s">
        <v>695</v>
      </c>
      <c r="F321" s="237" t="s">
        <v>696</v>
      </c>
      <c r="G321" s="238" t="s">
        <v>138</v>
      </c>
      <c r="H321" s="239">
        <v>8</v>
      </c>
      <c r="I321" s="240"/>
      <c r="J321" s="241">
        <f>ROUND(I321*H321,2)</f>
        <v>0</v>
      </c>
      <c r="K321" s="242"/>
      <c r="L321" s="43"/>
      <c r="M321" s="243" t="s">
        <v>1</v>
      </c>
      <c r="N321" s="244" t="s">
        <v>39</v>
      </c>
      <c r="O321" s="90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7" t="s">
        <v>222</v>
      </c>
      <c r="AT321" s="247" t="s">
        <v>135</v>
      </c>
      <c r="AU321" s="247" t="s">
        <v>140</v>
      </c>
      <c r="AY321" s="16" t="s">
        <v>132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6" t="s">
        <v>140</v>
      </c>
      <c r="BK321" s="248">
        <f>ROUND(I321*H321,2)</f>
        <v>0</v>
      </c>
      <c r="BL321" s="16" t="s">
        <v>222</v>
      </c>
      <c r="BM321" s="247" t="s">
        <v>697</v>
      </c>
    </row>
    <row r="322" s="2" customFormat="1" ht="16.5" customHeight="1">
      <c r="A322" s="37"/>
      <c r="B322" s="38"/>
      <c r="C322" s="272" t="s">
        <v>698</v>
      </c>
      <c r="D322" s="272" t="s">
        <v>227</v>
      </c>
      <c r="E322" s="273" t="s">
        <v>699</v>
      </c>
      <c r="F322" s="274" t="s">
        <v>700</v>
      </c>
      <c r="G322" s="275" t="s">
        <v>138</v>
      </c>
      <c r="H322" s="276">
        <v>2</v>
      </c>
      <c r="I322" s="277"/>
      <c r="J322" s="278">
        <f>ROUND(I322*H322,2)</f>
        <v>0</v>
      </c>
      <c r="K322" s="279"/>
      <c r="L322" s="280"/>
      <c r="M322" s="281" t="s">
        <v>1</v>
      </c>
      <c r="N322" s="282" t="s">
        <v>39</v>
      </c>
      <c r="O322" s="90"/>
      <c r="P322" s="245">
        <f>O322*H322</f>
        <v>0</v>
      </c>
      <c r="Q322" s="245">
        <v>0.00040000000000000002</v>
      </c>
      <c r="R322" s="245">
        <f>Q322*H322</f>
        <v>0.00080000000000000004</v>
      </c>
      <c r="S322" s="245">
        <v>0</v>
      </c>
      <c r="T322" s="24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47" t="s">
        <v>296</v>
      </c>
      <c r="AT322" s="247" t="s">
        <v>227</v>
      </c>
      <c r="AU322" s="247" t="s">
        <v>140</v>
      </c>
      <c r="AY322" s="16" t="s">
        <v>132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16" t="s">
        <v>140</v>
      </c>
      <c r="BK322" s="248">
        <f>ROUND(I322*H322,2)</f>
        <v>0</v>
      </c>
      <c r="BL322" s="16" t="s">
        <v>222</v>
      </c>
      <c r="BM322" s="247" t="s">
        <v>701</v>
      </c>
    </row>
    <row r="323" s="2" customFormat="1" ht="16.5" customHeight="1">
      <c r="A323" s="37"/>
      <c r="B323" s="38"/>
      <c r="C323" s="272" t="s">
        <v>702</v>
      </c>
      <c r="D323" s="272" t="s">
        <v>227</v>
      </c>
      <c r="E323" s="273" t="s">
        <v>703</v>
      </c>
      <c r="F323" s="274" t="s">
        <v>704</v>
      </c>
      <c r="G323" s="275" t="s">
        <v>138</v>
      </c>
      <c r="H323" s="276">
        <v>6</v>
      </c>
      <c r="I323" s="277"/>
      <c r="J323" s="278">
        <f>ROUND(I323*H323,2)</f>
        <v>0</v>
      </c>
      <c r="K323" s="279"/>
      <c r="L323" s="280"/>
      <c r="M323" s="281" t="s">
        <v>1</v>
      </c>
      <c r="N323" s="282" t="s">
        <v>39</v>
      </c>
      <c r="O323" s="90"/>
      <c r="P323" s="245">
        <f>O323*H323</f>
        <v>0</v>
      </c>
      <c r="Q323" s="245">
        <v>0.00040000000000000002</v>
      </c>
      <c r="R323" s="245">
        <f>Q323*H323</f>
        <v>0.0024000000000000002</v>
      </c>
      <c r="S323" s="245">
        <v>0</v>
      </c>
      <c r="T323" s="24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7" t="s">
        <v>296</v>
      </c>
      <c r="AT323" s="247" t="s">
        <v>227</v>
      </c>
      <c r="AU323" s="247" t="s">
        <v>140</v>
      </c>
      <c r="AY323" s="16" t="s">
        <v>132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6" t="s">
        <v>140</v>
      </c>
      <c r="BK323" s="248">
        <f>ROUND(I323*H323,2)</f>
        <v>0</v>
      </c>
      <c r="BL323" s="16" t="s">
        <v>222</v>
      </c>
      <c r="BM323" s="247" t="s">
        <v>705</v>
      </c>
    </row>
    <row r="324" s="2" customFormat="1" ht="21.75" customHeight="1">
      <c r="A324" s="37"/>
      <c r="B324" s="38"/>
      <c r="C324" s="235" t="s">
        <v>706</v>
      </c>
      <c r="D324" s="235" t="s">
        <v>135</v>
      </c>
      <c r="E324" s="236" t="s">
        <v>707</v>
      </c>
      <c r="F324" s="237" t="s">
        <v>708</v>
      </c>
      <c r="G324" s="238" t="s">
        <v>138</v>
      </c>
      <c r="H324" s="239">
        <v>1</v>
      </c>
      <c r="I324" s="240"/>
      <c r="J324" s="241">
        <f>ROUND(I324*H324,2)</f>
        <v>0</v>
      </c>
      <c r="K324" s="242"/>
      <c r="L324" s="43"/>
      <c r="M324" s="243" t="s">
        <v>1</v>
      </c>
      <c r="N324" s="244" t="s">
        <v>39</v>
      </c>
      <c r="O324" s="90"/>
      <c r="P324" s="245">
        <f>O324*H324</f>
        <v>0</v>
      </c>
      <c r="Q324" s="245">
        <v>0</v>
      </c>
      <c r="R324" s="245">
        <f>Q324*H324</f>
        <v>0</v>
      </c>
      <c r="S324" s="245">
        <v>0</v>
      </c>
      <c r="T324" s="24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47" t="s">
        <v>222</v>
      </c>
      <c r="AT324" s="247" t="s">
        <v>135</v>
      </c>
      <c r="AU324" s="247" t="s">
        <v>140</v>
      </c>
      <c r="AY324" s="16" t="s">
        <v>132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6" t="s">
        <v>140</v>
      </c>
      <c r="BK324" s="248">
        <f>ROUND(I324*H324,2)</f>
        <v>0</v>
      </c>
      <c r="BL324" s="16" t="s">
        <v>222</v>
      </c>
      <c r="BM324" s="247" t="s">
        <v>709</v>
      </c>
    </row>
    <row r="325" s="2" customFormat="1" ht="16.5" customHeight="1">
      <c r="A325" s="37"/>
      <c r="B325" s="38"/>
      <c r="C325" s="272" t="s">
        <v>710</v>
      </c>
      <c r="D325" s="272" t="s">
        <v>227</v>
      </c>
      <c r="E325" s="273" t="s">
        <v>711</v>
      </c>
      <c r="F325" s="274" t="s">
        <v>712</v>
      </c>
      <c r="G325" s="275" t="s">
        <v>138</v>
      </c>
      <c r="H325" s="276">
        <v>1</v>
      </c>
      <c r="I325" s="277"/>
      <c r="J325" s="278">
        <f>ROUND(I325*H325,2)</f>
        <v>0</v>
      </c>
      <c r="K325" s="279"/>
      <c r="L325" s="280"/>
      <c r="M325" s="281" t="s">
        <v>1</v>
      </c>
      <c r="N325" s="282" t="s">
        <v>39</v>
      </c>
      <c r="O325" s="90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7" t="s">
        <v>296</v>
      </c>
      <c r="AT325" s="247" t="s">
        <v>227</v>
      </c>
      <c r="AU325" s="247" t="s">
        <v>140</v>
      </c>
      <c r="AY325" s="16" t="s">
        <v>132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6" t="s">
        <v>140</v>
      </c>
      <c r="BK325" s="248">
        <f>ROUND(I325*H325,2)</f>
        <v>0</v>
      </c>
      <c r="BL325" s="16" t="s">
        <v>222</v>
      </c>
      <c r="BM325" s="247" t="s">
        <v>713</v>
      </c>
    </row>
    <row r="326" s="2" customFormat="1" ht="21.75" customHeight="1">
      <c r="A326" s="37"/>
      <c r="B326" s="38"/>
      <c r="C326" s="235" t="s">
        <v>714</v>
      </c>
      <c r="D326" s="235" t="s">
        <v>135</v>
      </c>
      <c r="E326" s="236" t="s">
        <v>715</v>
      </c>
      <c r="F326" s="237" t="s">
        <v>716</v>
      </c>
      <c r="G326" s="238" t="s">
        <v>138</v>
      </c>
      <c r="H326" s="239">
        <v>4</v>
      </c>
      <c r="I326" s="240"/>
      <c r="J326" s="241">
        <f>ROUND(I326*H326,2)</f>
        <v>0</v>
      </c>
      <c r="K326" s="242"/>
      <c r="L326" s="43"/>
      <c r="M326" s="243" t="s">
        <v>1</v>
      </c>
      <c r="N326" s="244" t="s">
        <v>39</v>
      </c>
      <c r="O326" s="90"/>
      <c r="P326" s="245">
        <f>O326*H326</f>
        <v>0</v>
      </c>
      <c r="Q326" s="245">
        <v>0</v>
      </c>
      <c r="R326" s="245">
        <f>Q326*H326</f>
        <v>0</v>
      </c>
      <c r="S326" s="245">
        <v>0</v>
      </c>
      <c r="T326" s="24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7" t="s">
        <v>222</v>
      </c>
      <c r="AT326" s="247" t="s">
        <v>135</v>
      </c>
      <c r="AU326" s="247" t="s">
        <v>140</v>
      </c>
      <c r="AY326" s="16" t="s">
        <v>132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6" t="s">
        <v>140</v>
      </c>
      <c r="BK326" s="248">
        <f>ROUND(I326*H326,2)</f>
        <v>0</v>
      </c>
      <c r="BL326" s="16" t="s">
        <v>222</v>
      </c>
      <c r="BM326" s="247" t="s">
        <v>717</v>
      </c>
    </row>
    <row r="327" s="2" customFormat="1" ht="16.5" customHeight="1">
      <c r="A327" s="37"/>
      <c r="B327" s="38"/>
      <c r="C327" s="272" t="s">
        <v>718</v>
      </c>
      <c r="D327" s="272" t="s">
        <v>227</v>
      </c>
      <c r="E327" s="273" t="s">
        <v>719</v>
      </c>
      <c r="F327" s="274" t="s">
        <v>720</v>
      </c>
      <c r="G327" s="275" t="s">
        <v>138</v>
      </c>
      <c r="H327" s="276">
        <v>4</v>
      </c>
      <c r="I327" s="277"/>
      <c r="J327" s="278">
        <f>ROUND(I327*H327,2)</f>
        <v>0</v>
      </c>
      <c r="K327" s="279"/>
      <c r="L327" s="280"/>
      <c r="M327" s="281" t="s">
        <v>1</v>
      </c>
      <c r="N327" s="282" t="s">
        <v>39</v>
      </c>
      <c r="O327" s="90"/>
      <c r="P327" s="245">
        <f>O327*H327</f>
        <v>0</v>
      </c>
      <c r="Q327" s="245">
        <v>0</v>
      </c>
      <c r="R327" s="245">
        <f>Q327*H327</f>
        <v>0</v>
      </c>
      <c r="S327" s="245">
        <v>0</v>
      </c>
      <c r="T327" s="24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7" t="s">
        <v>296</v>
      </c>
      <c r="AT327" s="247" t="s">
        <v>227</v>
      </c>
      <c r="AU327" s="247" t="s">
        <v>140</v>
      </c>
      <c r="AY327" s="16" t="s">
        <v>132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6" t="s">
        <v>140</v>
      </c>
      <c r="BK327" s="248">
        <f>ROUND(I327*H327,2)</f>
        <v>0</v>
      </c>
      <c r="BL327" s="16" t="s">
        <v>222</v>
      </c>
      <c r="BM327" s="247" t="s">
        <v>721</v>
      </c>
    </row>
    <row r="328" s="2" customFormat="1" ht="21.75" customHeight="1">
      <c r="A328" s="37"/>
      <c r="B328" s="38"/>
      <c r="C328" s="235" t="s">
        <v>722</v>
      </c>
      <c r="D328" s="235" t="s">
        <v>135</v>
      </c>
      <c r="E328" s="236" t="s">
        <v>723</v>
      </c>
      <c r="F328" s="237" t="s">
        <v>724</v>
      </c>
      <c r="G328" s="238" t="s">
        <v>624</v>
      </c>
      <c r="H328" s="239">
        <v>1</v>
      </c>
      <c r="I328" s="240"/>
      <c r="J328" s="241">
        <f>ROUND(I328*H328,2)</f>
        <v>0</v>
      </c>
      <c r="K328" s="242"/>
      <c r="L328" s="43"/>
      <c r="M328" s="243" t="s">
        <v>1</v>
      </c>
      <c r="N328" s="244" t="s">
        <v>39</v>
      </c>
      <c r="O328" s="90"/>
      <c r="P328" s="245">
        <f>O328*H328</f>
        <v>0</v>
      </c>
      <c r="Q328" s="245">
        <v>0</v>
      </c>
      <c r="R328" s="245">
        <f>Q328*H328</f>
        <v>0</v>
      </c>
      <c r="S328" s="245">
        <v>0</v>
      </c>
      <c r="T328" s="24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47" t="s">
        <v>222</v>
      </c>
      <c r="AT328" s="247" t="s">
        <v>135</v>
      </c>
      <c r="AU328" s="247" t="s">
        <v>140</v>
      </c>
      <c r="AY328" s="16" t="s">
        <v>132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6" t="s">
        <v>140</v>
      </c>
      <c r="BK328" s="248">
        <f>ROUND(I328*H328,2)</f>
        <v>0</v>
      </c>
      <c r="BL328" s="16" t="s">
        <v>222</v>
      </c>
      <c r="BM328" s="247" t="s">
        <v>725</v>
      </c>
    </row>
    <row r="329" s="2" customFormat="1" ht="21.75" customHeight="1">
      <c r="A329" s="37"/>
      <c r="B329" s="38"/>
      <c r="C329" s="235" t="s">
        <v>726</v>
      </c>
      <c r="D329" s="235" t="s">
        <v>135</v>
      </c>
      <c r="E329" s="236" t="s">
        <v>727</v>
      </c>
      <c r="F329" s="237" t="s">
        <v>728</v>
      </c>
      <c r="G329" s="238" t="s">
        <v>624</v>
      </c>
      <c r="H329" s="239">
        <v>1</v>
      </c>
      <c r="I329" s="240"/>
      <c r="J329" s="241">
        <f>ROUND(I329*H329,2)</f>
        <v>0</v>
      </c>
      <c r="K329" s="242"/>
      <c r="L329" s="43"/>
      <c r="M329" s="243" t="s">
        <v>1</v>
      </c>
      <c r="N329" s="244" t="s">
        <v>39</v>
      </c>
      <c r="O329" s="90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7" t="s">
        <v>222</v>
      </c>
      <c r="AT329" s="247" t="s">
        <v>135</v>
      </c>
      <c r="AU329" s="247" t="s">
        <v>140</v>
      </c>
      <c r="AY329" s="16" t="s">
        <v>132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6" t="s">
        <v>140</v>
      </c>
      <c r="BK329" s="248">
        <f>ROUND(I329*H329,2)</f>
        <v>0</v>
      </c>
      <c r="BL329" s="16" t="s">
        <v>222</v>
      </c>
      <c r="BM329" s="247" t="s">
        <v>729</v>
      </c>
    </row>
    <row r="330" s="2" customFormat="1" ht="16.5" customHeight="1">
      <c r="A330" s="37"/>
      <c r="B330" s="38"/>
      <c r="C330" s="235" t="s">
        <v>730</v>
      </c>
      <c r="D330" s="235" t="s">
        <v>135</v>
      </c>
      <c r="E330" s="236" t="s">
        <v>731</v>
      </c>
      <c r="F330" s="237" t="s">
        <v>732</v>
      </c>
      <c r="G330" s="238" t="s">
        <v>356</v>
      </c>
      <c r="H330" s="239">
        <v>3</v>
      </c>
      <c r="I330" s="240"/>
      <c r="J330" s="241">
        <f>ROUND(I330*H330,2)</f>
        <v>0</v>
      </c>
      <c r="K330" s="242"/>
      <c r="L330" s="43"/>
      <c r="M330" s="243" t="s">
        <v>1</v>
      </c>
      <c r="N330" s="244" t="s">
        <v>39</v>
      </c>
      <c r="O330" s="90"/>
      <c r="P330" s="245">
        <f>O330*H330</f>
        <v>0</v>
      </c>
      <c r="Q330" s="245">
        <v>0</v>
      </c>
      <c r="R330" s="245">
        <f>Q330*H330</f>
        <v>0</v>
      </c>
      <c r="S330" s="245">
        <v>0</v>
      </c>
      <c r="T330" s="24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47" t="s">
        <v>222</v>
      </c>
      <c r="AT330" s="247" t="s">
        <v>135</v>
      </c>
      <c r="AU330" s="247" t="s">
        <v>140</v>
      </c>
      <c r="AY330" s="16" t="s">
        <v>132</v>
      </c>
      <c r="BE330" s="248">
        <f>IF(N330="základní",J330,0)</f>
        <v>0</v>
      </c>
      <c r="BF330" s="248">
        <f>IF(N330="snížená",J330,0)</f>
        <v>0</v>
      </c>
      <c r="BG330" s="248">
        <f>IF(N330="zákl. přenesená",J330,0)</f>
        <v>0</v>
      </c>
      <c r="BH330" s="248">
        <f>IF(N330="sníž. přenesená",J330,0)</f>
        <v>0</v>
      </c>
      <c r="BI330" s="248">
        <f>IF(N330="nulová",J330,0)</f>
        <v>0</v>
      </c>
      <c r="BJ330" s="16" t="s">
        <v>140</v>
      </c>
      <c r="BK330" s="248">
        <f>ROUND(I330*H330,2)</f>
        <v>0</v>
      </c>
      <c r="BL330" s="16" t="s">
        <v>222</v>
      </c>
      <c r="BM330" s="247" t="s">
        <v>733</v>
      </c>
    </row>
    <row r="331" s="2" customFormat="1" ht="21.75" customHeight="1">
      <c r="A331" s="37"/>
      <c r="B331" s="38"/>
      <c r="C331" s="235" t="s">
        <v>734</v>
      </c>
      <c r="D331" s="235" t="s">
        <v>135</v>
      </c>
      <c r="E331" s="236" t="s">
        <v>735</v>
      </c>
      <c r="F331" s="237" t="s">
        <v>736</v>
      </c>
      <c r="G331" s="238" t="s">
        <v>361</v>
      </c>
      <c r="H331" s="283"/>
      <c r="I331" s="240"/>
      <c r="J331" s="241">
        <f>ROUND(I331*H331,2)</f>
        <v>0</v>
      </c>
      <c r="K331" s="242"/>
      <c r="L331" s="43"/>
      <c r="M331" s="243" t="s">
        <v>1</v>
      </c>
      <c r="N331" s="244" t="s">
        <v>39</v>
      </c>
      <c r="O331" s="90"/>
      <c r="P331" s="245">
        <f>O331*H331</f>
        <v>0</v>
      </c>
      <c r="Q331" s="245">
        <v>0</v>
      </c>
      <c r="R331" s="245">
        <f>Q331*H331</f>
        <v>0</v>
      </c>
      <c r="S331" s="245">
        <v>0</v>
      </c>
      <c r="T331" s="24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7" t="s">
        <v>222</v>
      </c>
      <c r="AT331" s="247" t="s">
        <v>135</v>
      </c>
      <c r="AU331" s="247" t="s">
        <v>140</v>
      </c>
      <c r="AY331" s="16" t="s">
        <v>132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6" t="s">
        <v>140</v>
      </c>
      <c r="BK331" s="248">
        <f>ROUND(I331*H331,2)</f>
        <v>0</v>
      </c>
      <c r="BL331" s="16" t="s">
        <v>222</v>
      </c>
      <c r="BM331" s="247" t="s">
        <v>737</v>
      </c>
    </row>
    <row r="332" s="12" customFormat="1" ht="22.8" customHeight="1">
      <c r="A332" s="12"/>
      <c r="B332" s="219"/>
      <c r="C332" s="220"/>
      <c r="D332" s="221" t="s">
        <v>72</v>
      </c>
      <c r="E332" s="233" t="s">
        <v>738</v>
      </c>
      <c r="F332" s="233" t="s">
        <v>739</v>
      </c>
      <c r="G332" s="220"/>
      <c r="H332" s="220"/>
      <c r="I332" s="223"/>
      <c r="J332" s="234">
        <f>BK332</f>
        <v>0</v>
      </c>
      <c r="K332" s="220"/>
      <c r="L332" s="225"/>
      <c r="M332" s="226"/>
      <c r="N332" s="227"/>
      <c r="O332" s="227"/>
      <c r="P332" s="228">
        <f>SUM(P333:P337)</f>
        <v>0</v>
      </c>
      <c r="Q332" s="227"/>
      <c r="R332" s="228">
        <f>SUM(R333:R337)</f>
        <v>0.71060316000000001</v>
      </c>
      <c r="S332" s="227"/>
      <c r="T332" s="229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0" t="s">
        <v>140</v>
      </c>
      <c r="AT332" s="231" t="s">
        <v>72</v>
      </c>
      <c r="AU332" s="231" t="s">
        <v>81</v>
      </c>
      <c r="AY332" s="230" t="s">
        <v>132</v>
      </c>
      <c r="BK332" s="232">
        <f>SUM(BK333:BK337)</f>
        <v>0</v>
      </c>
    </row>
    <row r="333" s="2" customFormat="1" ht="21.75" customHeight="1">
      <c r="A333" s="37"/>
      <c r="B333" s="38"/>
      <c r="C333" s="235" t="s">
        <v>740</v>
      </c>
      <c r="D333" s="235" t="s">
        <v>135</v>
      </c>
      <c r="E333" s="236" t="s">
        <v>741</v>
      </c>
      <c r="F333" s="237" t="s">
        <v>742</v>
      </c>
      <c r="G333" s="238" t="s">
        <v>151</v>
      </c>
      <c r="H333" s="239">
        <v>45.347999999999999</v>
      </c>
      <c r="I333" s="240"/>
      <c r="J333" s="241">
        <f>ROUND(I333*H333,2)</f>
        <v>0</v>
      </c>
      <c r="K333" s="242"/>
      <c r="L333" s="43"/>
      <c r="M333" s="243" t="s">
        <v>1</v>
      </c>
      <c r="N333" s="244" t="s">
        <v>39</v>
      </c>
      <c r="O333" s="90"/>
      <c r="P333" s="245">
        <f>O333*H333</f>
        <v>0</v>
      </c>
      <c r="Q333" s="245">
        <v>0.01567</v>
      </c>
      <c r="R333" s="245">
        <f>Q333*H333</f>
        <v>0.71060316000000001</v>
      </c>
      <c r="S333" s="245">
        <v>0</v>
      </c>
      <c r="T333" s="24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7" t="s">
        <v>222</v>
      </c>
      <c r="AT333" s="247" t="s">
        <v>135</v>
      </c>
      <c r="AU333" s="247" t="s">
        <v>140</v>
      </c>
      <c r="AY333" s="16" t="s">
        <v>132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6" t="s">
        <v>140</v>
      </c>
      <c r="BK333" s="248">
        <f>ROUND(I333*H333,2)</f>
        <v>0</v>
      </c>
      <c r="BL333" s="16" t="s">
        <v>222</v>
      </c>
      <c r="BM333" s="247" t="s">
        <v>743</v>
      </c>
    </row>
    <row r="334" s="13" customFormat="1">
      <c r="A334" s="13"/>
      <c r="B334" s="249"/>
      <c r="C334" s="250"/>
      <c r="D334" s="251" t="s">
        <v>142</v>
      </c>
      <c r="E334" s="252" t="s">
        <v>1</v>
      </c>
      <c r="F334" s="253" t="s">
        <v>171</v>
      </c>
      <c r="G334" s="250"/>
      <c r="H334" s="254">
        <v>22.553000000000001</v>
      </c>
      <c r="I334" s="255"/>
      <c r="J334" s="250"/>
      <c r="K334" s="250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142</v>
      </c>
      <c r="AU334" s="260" t="s">
        <v>140</v>
      </c>
      <c r="AV334" s="13" t="s">
        <v>140</v>
      </c>
      <c r="AW334" s="13" t="s">
        <v>30</v>
      </c>
      <c r="AX334" s="13" t="s">
        <v>73</v>
      </c>
      <c r="AY334" s="260" t="s">
        <v>132</v>
      </c>
    </row>
    <row r="335" s="13" customFormat="1">
      <c r="A335" s="13"/>
      <c r="B335" s="249"/>
      <c r="C335" s="250"/>
      <c r="D335" s="251" t="s">
        <v>142</v>
      </c>
      <c r="E335" s="252" t="s">
        <v>1</v>
      </c>
      <c r="F335" s="253" t="s">
        <v>172</v>
      </c>
      <c r="G335" s="250"/>
      <c r="H335" s="254">
        <v>22.795000000000002</v>
      </c>
      <c r="I335" s="255"/>
      <c r="J335" s="250"/>
      <c r="K335" s="250"/>
      <c r="L335" s="256"/>
      <c r="M335" s="257"/>
      <c r="N335" s="258"/>
      <c r="O335" s="258"/>
      <c r="P335" s="258"/>
      <c r="Q335" s="258"/>
      <c r="R335" s="258"/>
      <c r="S335" s="258"/>
      <c r="T335" s="25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0" t="s">
        <v>142</v>
      </c>
      <c r="AU335" s="260" t="s">
        <v>140</v>
      </c>
      <c r="AV335" s="13" t="s">
        <v>140</v>
      </c>
      <c r="AW335" s="13" t="s">
        <v>30</v>
      </c>
      <c r="AX335" s="13" t="s">
        <v>73</v>
      </c>
      <c r="AY335" s="260" t="s">
        <v>132</v>
      </c>
    </row>
    <row r="336" s="14" customFormat="1">
      <c r="A336" s="14"/>
      <c r="B336" s="261"/>
      <c r="C336" s="262"/>
      <c r="D336" s="251" t="s">
        <v>142</v>
      </c>
      <c r="E336" s="263" t="s">
        <v>1</v>
      </c>
      <c r="F336" s="264" t="s">
        <v>177</v>
      </c>
      <c r="G336" s="262"/>
      <c r="H336" s="265">
        <v>45.347999999999999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142</v>
      </c>
      <c r="AU336" s="271" t="s">
        <v>140</v>
      </c>
      <c r="AV336" s="14" t="s">
        <v>139</v>
      </c>
      <c r="AW336" s="14" t="s">
        <v>30</v>
      </c>
      <c r="AX336" s="14" t="s">
        <v>81</v>
      </c>
      <c r="AY336" s="271" t="s">
        <v>132</v>
      </c>
    </row>
    <row r="337" s="2" customFormat="1" ht="21.75" customHeight="1">
      <c r="A337" s="37"/>
      <c r="B337" s="38"/>
      <c r="C337" s="235" t="s">
        <v>744</v>
      </c>
      <c r="D337" s="235" t="s">
        <v>135</v>
      </c>
      <c r="E337" s="236" t="s">
        <v>745</v>
      </c>
      <c r="F337" s="237" t="s">
        <v>746</v>
      </c>
      <c r="G337" s="238" t="s">
        <v>361</v>
      </c>
      <c r="H337" s="283"/>
      <c r="I337" s="240"/>
      <c r="J337" s="241">
        <f>ROUND(I337*H337,2)</f>
        <v>0</v>
      </c>
      <c r="K337" s="242"/>
      <c r="L337" s="43"/>
      <c r="M337" s="243" t="s">
        <v>1</v>
      </c>
      <c r="N337" s="244" t="s">
        <v>39</v>
      </c>
      <c r="O337" s="90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47" t="s">
        <v>222</v>
      </c>
      <c r="AT337" s="247" t="s">
        <v>135</v>
      </c>
      <c r="AU337" s="247" t="s">
        <v>140</v>
      </c>
      <c r="AY337" s="16" t="s">
        <v>132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6" t="s">
        <v>140</v>
      </c>
      <c r="BK337" s="248">
        <f>ROUND(I337*H337,2)</f>
        <v>0</v>
      </c>
      <c r="BL337" s="16" t="s">
        <v>222</v>
      </c>
      <c r="BM337" s="247" t="s">
        <v>747</v>
      </c>
    </row>
    <row r="338" s="12" customFormat="1" ht="22.8" customHeight="1">
      <c r="A338" s="12"/>
      <c r="B338" s="219"/>
      <c r="C338" s="220"/>
      <c r="D338" s="221" t="s">
        <v>72</v>
      </c>
      <c r="E338" s="233" t="s">
        <v>748</v>
      </c>
      <c r="F338" s="233" t="s">
        <v>749</v>
      </c>
      <c r="G338" s="220"/>
      <c r="H338" s="220"/>
      <c r="I338" s="223"/>
      <c r="J338" s="234">
        <f>BK338</f>
        <v>0</v>
      </c>
      <c r="K338" s="220"/>
      <c r="L338" s="225"/>
      <c r="M338" s="226"/>
      <c r="N338" s="227"/>
      <c r="O338" s="227"/>
      <c r="P338" s="228">
        <f>SUM(P339:P353)</f>
        <v>0</v>
      </c>
      <c r="Q338" s="227"/>
      <c r="R338" s="228">
        <f>SUM(R339:R353)</f>
        <v>0.10939</v>
      </c>
      <c r="S338" s="227"/>
      <c r="T338" s="229">
        <f>SUM(T339:T353)</f>
        <v>0.2064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0" t="s">
        <v>140</v>
      </c>
      <c r="AT338" s="231" t="s">
        <v>72</v>
      </c>
      <c r="AU338" s="231" t="s">
        <v>81</v>
      </c>
      <c r="AY338" s="230" t="s">
        <v>132</v>
      </c>
      <c r="BK338" s="232">
        <f>SUM(BK339:BK353)</f>
        <v>0</v>
      </c>
    </row>
    <row r="339" s="2" customFormat="1" ht="21.75" customHeight="1">
      <c r="A339" s="37"/>
      <c r="B339" s="38"/>
      <c r="C339" s="235" t="s">
        <v>750</v>
      </c>
      <c r="D339" s="235" t="s">
        <v>135</v>
      </c>
      <c r="E339" s="236" t="s">
        <v>751</v>
      </c>
      <c r="F339" s="237" t="s">
        <v>752</v>
      </c>
      <c r="G339" s="238" t="s">
        <v>624</v>
      </c>
      <c r="H339" s="239">
        <v>1</v>
      </c>
      <c r="I339" s="240"/>
      <c r="J339" s="241">
        <f>ROUND(I339*H339,2)</f>
        <v>0</v>
      </c>
      <c r="K339" s="242"/>
      <c r="L339" s="43"/>
      <c r="M339" s="243" t="s">
        <v>1</v>
      </c>
      <c r="N339" s="244" t="s">
        <v>39</v>
      </c>
      <c r="O339" s="90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7" t="s">
        <v>222</v>
      </c>
      <c r="AT339" s="247" t="s">
        <v>135</v>
      </c>
      <c r="AU339" s="247" t="s">
        <v>140</v>
      </c>
      <c r="AY339" s="16" t="s">
        <v>132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6" t="s">
        <v>140</v>
      </c>
      <c r="BK339" s="248">
        <f>ROUND(I339*H339,2)</f>
        <v>0</v>
      </c>
      <c r="BL339" s="16" t="s">
        <v>222</v>
      </c>
      <c r="BM339" s="247" t="s">
        <v>753</v>
      </c>
    </row>
    <row r="340" s="13" customFormat="1">
      <c r="A340" s="13"/>
      <c r="B340" s="249"/>
      <c r="C340" s="250"/>
      <c r="D340" s="251" t="s">
        <v>142</v>
      </c>
      <c r="E340" s="252" t="s">
        <v>1</v>
      </c>
      <c r="F340" s="253" t="s">
        <v>754</v>
      </c>
      <c r="G340" s="250"/>
      <c r="H340" s="254">
        <v>1</v>
      </c>
      <c r="I340" s="255"/>
      <c r="J340" s="250"/>
      <c r="K340" s="250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142</v>
      </c>
      <c r="AU340" s="260" t="s">
        <v>140</v>
      </c>
      <c r="AV340" s="13" t="s">
        <v>140</v>
      </c>
      <c r="AW340" s="13" t="s">
        <v>30</v>
      </c>
      <c r="AX340" s="13" t="s">
        <v>81</v>
      </c>
      <c r="AY340" s="260" t="s">
        <v>132</v>
      </c>
    </row>
    <row r="341" s="2" customFormat="1" ht="21.75" customHeight="1">
      <c r="A341" s="37"/>
      <c r="B341" s="38"/>
      <c r="C341" s="235" t="s">
        <v>755</v>
      </c>
      <c r="D341" s="235" t="s">
        <v>135</v>
      </c>
      <c r="E341" s="236" t="s">
        <v>756</v>
      </c>
      <c r="F341" s="237" t="s">
        <v>757</v>
      </c>
      <c r="G341" s="238" t="s">
        <v>138</v>
      </c>
      <c r="H341" s="239">
        <v>6</v>
      </c>
      <c r="I341" s="240"/>
      <c r="J341" s="241">
        <f>ROUND(I341*H341,2)</f>
        <v>0</v>
      </c>
      <c r="K341" s="242"/>
      <c r="L341" s="43"/>
      <c r="M341" s="243" t="s">
        <v>1</v>
      </c>
      <c r="N341" s="244" t="s">
        <v>39</v>
      </c>
      <c r="O341" s="90"/>
      <c r="P341" s="245">
        <f>O341*H341</f>
        <v>0</v>
      </c>
      <c r="Q341" s="245">
        <v>0</v>
      </c>
      <c r="R341" s="245">
        <f>Q341*H341</f>
        <v>0</v>
      </c>
      <c r="S341" s="245">
        <v>0</v>
      </c>
      <c r="T341" s="24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47" t="s">
        <v>222</v>
      </c>
      <c r="AT341" s="247" t="s">
        <v>135</v>
      </c>
      <c r="AU341" s="247" t="s">
        <v>140</v>
      </c>
      <c r="AY341" s="16" t="s">
        <v>132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6" t="s">
        <v>140</v>
      </c>
      <c r="BK341" s="248">
        <f>ROUND(I341*H341,2)</f>
        <v>0</v>
      </c>
      <c r="BL341" s="16" t="s">
        <v>222</v>
      </c>
      <c r="BM341" s="247" t="s">
        <v>758</v>
      </c>
    </row>
    <row r="342" s="2" customFormat="1" ht="21.75" customHeight="1">
      <c r="A342" s="37"/>
      <c r="B342" s="38"/>
      <c r="C342" s="272" t="s">
        <v>759</v>
      </c>
      <c r="D342" s="272" t="s">
        <v>227</v>
      </c>
      <c r="E342" s="273" t="s">
        <v>760</v>
      </c>
      <c r="F342" s="274" t="s">
        <v>761</v>
      </c>
      <c r="G342" s="275" t="s">
        <v>138</v>
      </c>
      <c r="H342" s="276">
        <v>3</v>
      </c>
      <c r="I342" s="277"/>
      <c r="J342" s="278">
        <f>ROUND(I342*H342,2)</f>
        <v>0</v>
      </c>
      <c r="K342" s="279"/>
      <c r="L342" s="280"/>
      <c r="M342" s="281" t="s">
        <v>1</v>
      </c>
      <c r="N342" s="282" t="s">
        <v>39</v>
      </c>
      <c r="O342" s="90"/>
      <c r="P342" s="245">
        <f>O342*H342</f>
        <v>0</v>
      </c>
      <c r="Q342" s="245">
        <v>0.012999999999999999</v>
      </c>
      <c r="R342" s="245">
        <f>Q342*H342</f>
        <v>0.039</v>
      </c>
      <c r="S342" s="245">
        <v>0</v>
      </c>
      <c r="T342" s="24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7" t="s">
        <v>296</v>
      </c>
      <c r="AT342" s="247" t="s">
        <v>227</v>
      </c>
      <c r="AU342" s="247" t="s">
        <v>140</v>
      </c>
      <c r="AY342" s="16" t="s">
        <v>132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6" t="s">
        <v>140</v>
      </c>
      <c r="BK342" s="248">
        <f>ROUND(I342*H342,2)</f>
        <v>0</v>
      </c>
      <c r="BL342" s="16" t="s">
        <v>222</v>
      </c>
      <c r="BM342" s="247" t="s">
        <v>762</v>
      </c>
    </row>
    <row r="343" s="2" customFormat="1" ht="21.75" customHeight="1">
      <c r="A343" s="37"/>
      <c r="B343" s="38"/>
      <c r="C343" s="272" t="s">
        <v>763</v>
      </c>
      <c r="D343" s="272" t="s">
        <v>227</v>
      </c>
      <c r="E343" s="273" t="s">
        <v>764</v>
      </c>
      <c r="F343" s="274" t="s">
        <v>765</v>
      </c>
      <c r="G343" s="275" t="s">
        <v>138</v>
      </c>
      <c r="H343" s="276">
        <v>3</v>
      </c>
      <c r="I343" s="277"/>
      <c r="J343" s="278">
        <f>ROUND(I343*H343,2)</f>
        <v>0</v>
      </c>
      <c r="K343" s="279"/>
      <c r="L343" s="280"/>
      <c r="M343" s="281" t="s">
        <v>1</v>
      </c>
      <c r="N343" s="282" t="s">
        <v>39</v>
      </c>
      <c r="O343" s="90"/>
      <c r="P343" s="245">
        <f>O343*H343</f>
        <v>0</v>
      </c>
      <c r="Q343" s="245">
        <v>0.02</v>
      </c>
      <c r="R343" s="245">
        <f>Q343*H343</f>
        <v>0.059999999999999998</v>
      </c>
      <c r="S343" s="245">
        <v>0</v>
      </c>
      <c r="T343" s="24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47" t="s">
        <v>296</v>
      </c>
      <c r="AT343" s="247" t="s">
        <v>227</v>
      </c>
      <c r="AU343" s="247" t="s">
        <v>140</v>
      </c>
      <c r="AY343" s="16" t="s">
        <v>132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6" t="s">
        <v>140</v>
      </c>
      <c r="BK343" s="248">
        <f>ROUND(I343*H343,2)</f>
        <v>0</v>
      </c>
      <c r="BL343" s="16" t="s">
        <v>222</v>
      </c>
      <c r="BM343" s="247" t="s">
        <v>766</v>
      </c>
    </row>
    <row r="344" s="2" customFormat="1" ht="21.75" customHeight="1">
      <c r="A344" s="37"/>
      <c r="B344" s="38"/>
      <c r="C344" s="235" t="s">
        <v>767</v>
      </c>
      <c r="D344" s="235" t="s">
        <v>135</v>
      </c>
      <c r="E344" s="236" t="s">
        <v>768</v>
      </c>
      <c r="F344" s="237" t="s">
        <v>769</v>
      </c>
      <c r="G344" s="238" t="s">
        <v>138</v>
      </c>
      <c r="H344" s="239">
        <v>1</v>
      </c>
      <c r="I344" s="240"/>
      <c r="J344" s="241">
        <f>ROUND(I344*H344,2)</f>
        <v>0</v>
      </c>
      <c r="K344" s="242"/>
      <c r="L344" s="43"/>
      <c r="M344" s="243" t="s">
        <v>1</v>
      </c>
      <c r="N344" s="244" t="s">
        <v>39</v>
      </c>
      <c r="O344" s="90"/>
      <c r="P344" s="245">
        <f>O344*H344</f>
        <v>0</v>
      </c>
      <c r="Q344" s="245">
        <v>0</v>
      </c>
      <c r="R344" s="245">
        <f>Q344*H344</f>
        <v>0</v>
      </c>
      <c r="S344" s="245">
        <v>0</v>
      </c>
      <c r="T344" s="24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47" t="s">
        <v>222</v>
      </c>
      <c r="AT344" s="247" t="s">
        <v>135</v>
      </c>
      <c r="AU344" s="247" t="s">
        <v>140</v>
      </c>
      <c r="AY344" s="16" t="s">
        <v>132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16" t="s">
        <v>140</v>
      </c>
      <c r="BK344" s="248">
        <f>ROUND(I344*H344,2)</f>
        <v>0</v>
      </c>
      <c r="BL344" s="16" t="s">
        <v>222</v>
      </c>
      <c r="BM344" s="247" t="s">
        <v>770</v>
      </c>
    </row>
    <row r="345" s="2" customFormat="1" ht="21.75" customHeight="1">
      <c r="A345" s="37"/>
      <c r="B345" s="38"/>
      <c r="C345" s="272" t="s">
        <v>771</v>
      </c>
      <c r="D345" s="272" t="s">
        <v>227</v>
      </c>
      <c r="E345" s="273" t="s">
        <v>772</v>
      </c>
      <c r="F345" s="274" t="s">
        <v>773</v>
      </c>
      <c r="G345" s="275" t="s">
        <v>138</v>
      </c>
      <c r="H345" s="276">
        <v>1</v>
      </c>
      <c r="I345" s="277"/>
      <c r="J345" s="278">
        <f>ROUND(I345*H345,2)</f>
        <v>0</v>
      </c>
      <c r="K345" s="279"/>
      <c r="L345" s="280"/>
      <c r="M345" s="281" t="s">
        <v>1</v>
      </c>
      <c r="N345" s="282" t="s">
        <v>39</v>
      </c>
      <c r="O345" s="90"/>
      <c r="P345" s="245">
        <f>O345*H345</f>
        <v>0</v>
      </c>
      <c r="Q345" s="245">
        <v>0</v>
      </c>
      <c r="R345" s="245">
        <f>Q345*H345</f>
        <v>0</v>
      </c>
      <c r="S345" s="245">
        <v>0</v>
      </c>
      <c r="T345" s="24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7" t="s">
        <v>296</v>
      </c>
      <c r="AT345" s="247" t="s">
        <v>227</v>
      </c>
      <c r="AU345" s="247" t="s">
        <v>140</v>
      </c>
      <c r="AY345" s="16" t="s">
        <v>132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6" t="s">
        <v>140</v>
      </c>
      <c r="BK345" s="248">
        <f>ROUND(I345*H345,2)</f>
        <v>0</v>
      </c>
      <c r="BL345" s="16" t="s">
        <v>222</v>
      </c>
      <c r="BM345" s="247" t="s">
        <v>774</v>
      </c>
    </row>
    <row r="346" s="2" customFormat="1" ht="16.5" customHeight="1">
      <c r="A346" s="37"/>
      <c r="B346" s="38"/>
      <c r="C346" s="235" t="s">
        <v>775</v>
      </c>
      <c r="D346" s="235" t="s">
        <v>135</v>
      </c>
      <c r="E346" s="236" t="s">
        <v>776</v>
      </c>
      <c r="F346" s="237" t="s">
        <v>777</v>
      </c>
      <c r="G346" s="238" t="s">
        <v>138</v>
      </c>
      <c r="H346" s="239">
        <v>8</v>
      </c>
      <c r="I346" s="240"/>
      <c r="J346" s="241">
        <f>ROUND(I346*H346,2)</f>
        <v>0</v>
      </c>
      <c r="K346" s="242"/>
      <c r="L346" s="43"/>
      <c r="M346" s="243" t="s">
        <v>1</v>
      </c>
      <c r="N346" s="244" t="s">
        <v>39</v>
      </c>
      <c r="O346" s="90"/>
      <c r="P346" s="245">
        <f>O346*H346</f>
        <v>0</v>
      </c>
      <c r="Q346" s="245">
        <v>0</v>
      </c>
      <c r="R346" s="245">
        <f>Q346*H346</f>
        <v>0</v>
      </c>
      <c r="S346" s="245">
        <v>0.0018</v>
      </c>
      <c r="T346" s="246">
        <f>S346*H346</f>
        <v>0.0144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7" t="s">
        <v>222</v>
      </c>
      <c r="AT346" s="247" t="s">
        <v>135</v>
      </c>
      <c r="AU346" s="247" t="s">
        <v>140</v>
      </c>
      <c r="AY346" s="16" t="s">
        <v>132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6" t="s">
        <v>140</v>
      </c>
      <c r="BK346" s="248">
        <f>ROUND(I346*H346,2)</f>
        <v>0</v>
      </c>
      <c r="BL346" s="16" t="s">
        <v>222</v>
      </c>
      <c r="BM346" s="247" t="s">
        <v>778</v>
      </c>
    </row>
    <row r="347" s="2" customFormat="1" ht="21.75" customHeight="1">
      <c r="A347" s="37"/>
      <c r="B347" s="38"/>
      <c r="C347" s="235" t="s">
        <v>779</v>
      </c>
      <c r="D347" s="235" t="s">
        <v>135</v>
      </c>
      <c r="E347" s="236" t="s">
        <v>780</v>
      </c>
      <c r="F347" s="237" t="s">
        <v>781</v>
      </c>
      <c r="G347" s="238" t="s">
        <v>138</v>
      </c>
      <c r="H347" s="239">
        <v>8</v>
      </c>
      <c r="I347" s="240"/>
      <c r="J347" s="241">
        <f>ROUND(I347*H347,2)</f>
        <v>0</v>
      </c>
      <c r="K347" s="242"/>
      <c r="L347" s="43"/>
      <c r="M347" s="243" t="s">
        <v>1</v>
      </c>
      <c r="N347" s="244" t="s">
        <v>39</v>
      </c>
      <c r="O347" s="90"/>
      <c r="P347" s="245">
        <f>O347*H347</f>
        <v>0</v>
      </c>
      <c r="Q347" s="245">
        <v>0</v>
      </c>
      <c r="R347" s="245">
        <f>Q347*H347</f>
        <v>0</v>
      </c>
      <c r="S347" s="245">
        <v>0.024</v>
      </c>
      <c r="T347" s="246">
        <f>S347*H347</f>
        <v>0.192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47" t="s">
        <v>222</v>
      </c>
      <c r="AT347" s="247" t="s">
        <v>135</v>
      </c>
      <c r="AU347" s="247" t="s">
        <v>140</v>
      </c>
      <c r="AY347" s="16" t="s">
        <v>132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6" t="s">
        <v>140</v>
      </c>
      <c r="BK347" s="248">
        <f>ROUND(I347*H347,2)</f>
        <v>0</v>
      </c>
      <c r="BL347" s="16" t="s">
        <v>222</v>
      </c>
      <c r="BM347" s="247" t="s">
        <v>782</v>
      </c>
    </row>
    <row r="348" s="2" customFormat="1" ht="21.75" customHeight="1">
      <c r="A348" s="37"/>
      <c r="B348" s="38"/>
      <c r="C348" s="235" t="s">
        <v>783</v>
      </c>
      <c r="D348" s="235" t="s">
        <v>135</v>
      </c>
      <c r="E348" s="236" t="s">
        <v>784</v>
      </c>
      <c r="F348" s="237" t="s">
        <v>785</v>
      </c>
      <c r="G348" s="238" t="s">
        <v>138</v>
      </c>
      <c r="H348" s="239">
        <v>7</v>
      </c>
      <c r="I348" s="240"/>
      <c r="J348" s="241">
        <f>ROUND(I348*H348,2)</f>
        <v>0</v>
      </c>
      <c r="K348" s="242"/>
      <c r="L348" s="43"/>
      <c r="M348" s="243" t="s">
        <v>1</v>
      </c>
      <c r="N348" s="244" t="s">
        <v>39</v>
      </c>
      <c r="O348" s="90"/>
      <c r="P348" s="245">
        <f>O348*H348</f>
        <v>0</v>
      </c>
      <c r="Q348" s="245">
        <v>0</v>
      </c>
      <c r="R348" s="245">
        <f>Q348*H348</f>
        <v>0</v>
      </c>
      <c r="S348" s="245">
        <v>0</v>
      </c>
      <c r="T348" s="24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47" t="s">
        <v>222</v>
      </c>
      <c r="AT348" s="247" t="s">
        <v>135</v>
      </c>
      <c r="AU348" s="247" t="s">
        <v>140</v>
      </c>
      <c r="AY348" s="16" t="s">
        <v>132</v>
      </c>
      <c r="BE348" s="248">
        <f>IF(N348="základní",J348,0)</f>
        <v>0</v>
      </c>
      <c r="BF348" s="248">
        <f>IF(N348="snížená",J348,0)</f>
        <v>0</v>
      </c>
      <c r="BG348" s="248">
        <f>IF(N348="zákl. přenesená",J348,0)</f>
        <v>0</v>
      </c>
      <c r="BH348" s="248">
        <f>IF(N348="sníž. přenesená",J348,0)</f>
        <v>0</v>
      </c>
      <c r="BI348" s="248">
        <f>IF(N348="nulová",J348,0)</f>
        <v>0</v>
      </c>
      <c r="BJ348" s="16" t="s">
        <v>140</v>
      </c>
      <c r="BK348" s="248">
        <f>ROUND(I348*H348,2)</f>
        <v>0</v>
      </c>
      <c r="BL348" s="16" t="s">
        <v>222</v>
      </c>
      <c r="BM348" s="247" t="s">
        <v>786</v>
      </c>
    </row>
    <row r="349" s="2" customFormat="1" ht="21.75" customHeight="1">
      <c r="A349" s="37"/>
      <c r="B349" s="38"/>
      <c r="C349" s="272" t="s">
        <v>787</v>
      </c>
      <c r="D349" s="272" t="s">
        <v>227</v>
      </c>
      <c r="E349" s="273" t="s">
        <v>788</v>
      </c>
      <c r="F349" s="274" t="s">
        <v>789</v>
      </c>
      <c r="G349" s="275" t="s">
        <v>138</v>
      </c>
      <c r="H349" s="276">
        <v>3</v>
      </c>
      <c r="I349" s="277"/>
      <c r="J349" s="278">
        <f>ROUND(I349*H349,2)</f>
        <v>0</v>
      </c>
      <c r="K349" s="279"/>
      <c r="L349" s="280"/>
      <c r="M349" s="281" t="s">
        <v>1</v>
      </c>
      <c r="N349" s="282" t="s">
        <v>39</v>
      </c>
      <c r="O349" s="90"/>
      <c r="P349" s="245">
        <f>O349*H349</f>
        <v>0</v>
      </c>
      <c r="Q349" s="245">
        <v>0.00092000000000000003</v>
      </c>
      <c r="R349" s="245">
        <f>Q349*H349</f>
        <v>0.0027600000000000003</v>
      </c>
      <c r="S349" s="245">
        <v>0</v>
      </c>
      <c r="T349" s="24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7" t="s">
        <v>296</v>
      </c>
      <c r="AT349" s="247" t="s">
        <v>227</v>
      </c>
      <c r="AU349" s="247" t="s">
        <v>140</v>
      </c>
      <c r="AY349" s="16" t="s">
        <v>132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6" t="s">
        <v>140</v>
      </c>
      <c r="BK349" s="248">
        <f>ROUND(I349*H349,2)</f>
        <v>0</v>
      </c>
      <c r="BL349" s="16" t="s">
        <v>222</v>
      </c>
      <c r="BM349" s="247" t="s">
        <v>790</v>
      </c>
    </row>
    <row r="350" s="2" customFormat="1" ht="21.75" customHeight="1">
      <c r="A350" s="37"/>
      <c r="B350" s="38"/>
      <c r="C350" s="272" t="s">
        <v>791</v>
      </c>
      <c r="D350" s="272" t="s">
        <v>227</v>
      </c>
      <c r="E350" s="273" t="s">
        <v>792</v>
      </c>
      <c r="F350" s="274" t="s">
        <v>793</v>
      </c>
      <c r="G350" s="275" t="s">
        <v>138</v>
      </c>
      <c r="H350" s="276">
        <v>3</v>
      </c>
      <c r="I350" s="277"/>
      <c r="J350" s="278">
        <f>ROUND(I350*H350,2)</f>
        <v>0</v>
      </c>
      <c r="K350" s="279"/>
      <c r="L350" s="280"/>
      <c r="M350" s="281" t="s">
        <v>1</v>
      </c>
      <c r="N350" s="282" t="s">
        <v>39</v>
      </c>
      <c r="O350" s="90"/>
      <c r="P350" s="245">
        <f>O350*H350</f>
        <v>0</v>
      </c>
      <c r="Q350" s="245">
        <v>0.0018500000000000001</v>
      </c>
      <c r="R350" s="245">
        <f>Q350*H350</f>
        <v>0.0055500000000000002</v>
      </c>
      <c r="S350" s="245">
        <v>0</v>
      </c>
      <c r="T350" s="24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7" t="s">
        <v>296</v>
      </c>
      <c r="AT350" s="247" t="s">
        <v>227</v>
      </c>
      <c r="AU350" s="247" t="s">
        <v>140</v>
      </c>
      <c r="AY350" s="16" t="s">
        <v>132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6" t="s">
        <v>140</v>
      </c>
      <c r="BK350" s="248">
        <f>ROUND(I350*H350,2)</f>
        <v>0</v>
      </c>
      <c r="BL350" s="16" t="s">
        <v>222</v>
      </c>
      <c r="BM350" s="247" t="s">
        <v>794</v>
      </c>
    </row>
    <row r="351" s="2" customFormat="1" ht="21.75" customHeight="1">
      <c r="A351" s="37"/>
      <c r="B351" s="38"/>
      <c r="C351" s="272" t="s">
        <v>795</v>
      </c>
      <c r="D351" s="272" t="s">
        <v>227</v>
      </c>
      <c r="E351" s="273" t="s">
        <v>796</v>
      </c>
      <c r="F351" s="274" t="s">
        <v>797</v>
      </c>
      <c r="G351" s="275" t="s">
        <v>138</v>
      </c>
      <c r="H351" s="276">
        <v>1</v>
      </c>
      <c r="I351" s="277"/>
      <c r="J351" s="278">
        <f>ROUND(I351*H351,2)</f>
        <v>0</v>
      </c>
      <c r="K351" s="279"/>
      <c r="L351" s="280"/>
      <c r="M351" s="281" t="s">
        <v>1</v>
      </c>
      <c r="N351" s="282" t="s">
        <v>39</v>
      </c>
      <c r="O351" s="90"/>
      <c r="P351" s="245">
        <f>O351*H351</f>
        <v>0</v>
      </c>
      <c r="Q351" s="245">
        <v>0.0020799999999999998</v>
      </c>
      <c r="R351" s="245">
        <f>Q351*H351</f>
        <v>0.0020799999999999998</v>
      </c>
      <c r="S351" s="245">
        <v>0</v>
      </c>
      <c r="T351" s="24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47" t="s">
        <v>296</v>
      </c>
      <c r="AT351" s="247" t="s">
        <v>227</v>
      </c>
      <c r="AU351" s="247" t="s">
        <v>140</v>
      </c>
      <c r="AY351" s="16" t="s">
        <v>132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6" t="s">
        <v>140</v>
      </c>
      <c r="BK351" s="248">
        <f>ROUND(I351*H351,2)</f>
        <v>0</v>
      </c>
      <c r="BL351" s="16" t="s">
        <v>222</v>
      </c>
      <c r="BM351" s="247" t="s">
        <v>798</v>
      </c>
    </row>
    <row r="352" s="2" customFormat="1" ht="21.75" customHeight="1">
      <c r="A352" s="37"/>
      <c r="B352" s="38"/>
      <c r="C352" s="235" t="s">
        <v>799</v>
      </c>
      <c r="D352" s="235" t="s">
        <v>135</v>
      </c>
      <c r="E352" s="236" t="s">
        <v>800</v>
      </c>
      <c r="F352" s="237" t="s">
        <v>801</v>
      </c>
      <c r="G352" s="238" t="s">
        <v>624</v>
      </c>
      <c r="H352" s="239">
        <v>1</v>
      </c>
      <c r="I352" s="240"/>
      <c r="J352" s="241">
        <f>ROUND(I352*H352,2)</f>
        <v>0</v>
      </c>
      <c r="K352" s="242"/>
      <c r="L352" s="43"/>
      <c r="M352" s="243" t="s">
        <v>1</v>
      </c>
      <c r="N352" s="244" t="s">
        <v>39</v>
      </c>
      <c r="O352" s="90"/>
      <c r="P352" s="245">
        <f>O352*H352</f>
        <v>0</v>
      </c>
      <c r="Q352" s="245">
        <v>0</v>
      </c>
      <c r="R352" s="245">
        <f>Q352*H352</f>
        <v>0</v>
      </c>
      <c r="S352" s="245">
        <v>0</v>
      </c>
      <c r="T352" s="24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7" t="s">
        <v>222</v>
      </c>
      <c r="AT352" s="247" t="s">
        <v>135</v>
      </c>
      <c r="AU352" s="247" t="s">
        <v>140</v>
      </c>
      <c r="AY352" s="16" t="s">
        <v>132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6" t="s">
        <v>140</v>
      </c>
      <c r="BK352" s="248">
        <f>ROUND(I352*H352,2)</f>
        <v>0</v>
      </c>
      <c r="BL352" s="16" t="s">
        <v>222</v>
      </c>
      <c r="BM352" s="247" t="s">
        <v>802</v>
      </c>
    </row>
    <row r="353" s="2" customFormat="1" ht="21.75" customHeight="1">
      <c r="A353" s="37"/>
      <c r="B353" s="38"/>
      <c r="C353" s="235" t="s">
        <v>803</v>
      </c>
      <c r="D353" s="235" t="s">
        <v>135</v>
      </c>
      <c r="E353" s="236" t="s">
        <v>804</v>
      </c>
      <c r="F353" s="237" t="s">
        <v>805</v>
      </c>
      <c r="G353" s="238" t="s">
        <v>361</v>
      </c>
      <c r="H353" s="283"/>
      <c r="I353" s="240"/>
      <c r="J353" s="241">
        <f>ROUND(I353*H353,2)</f>
        <v>0</v>
      </c>
      <c r="K353" s="242"/>
      <c r="L353" s="43"/>
      <c r="M353" s="243" t="s">
        <v>1</v>
      </c>
      <c r="N353" s="244" t="s">
        <v>39</v>
      </c>
      <c r="O353" s="90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7" t="s">
        <v>222</v>
      </c>
      <c r="AT353" s="247" t="s">
        <v>135</v>
      </c>
      <c r="AU353" s="247" t="s">
        <v>140</v>
      </c>
      <c r="AY353" s="16" t="s">
        <v>132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6" t="s">
        <v>140</v>
      </c>
      <c r="BK353" s="248">
        <f>ROUND(I353*H353,2)</f>
        <v>0</v>
      </c>
      <c r="BL353" s="16" t="s">
        <v>222</v>
      </c>
      <c r="BM353" s="247" t="s">
        <v>806</v>
      </c>
    </row>
    <row r="354" s="12" customFormat="1" ht="22.8" customHeight="1">
      <c r="A354" s="12"/>
      <c r="B354" s="219"/>
      <c r="C354" s="220"/>
      <c r="D354" s="221" t="s">
        <v>72</v>
      </c>
      <c r="E354" s="233" t="s">
        <v>807</v>
      </c>
      <c r="F354" s="233" t="s">
        <v>808</v>
      </c>
      <c r="G354" s="220"/>
      <c r="H354" s="220"/>
      <c r="I354" s="223"/>
      <c r="J354" s="234">
        <f>BK354</f>
        <v>0</v>
      </c>
      <c r="K354" s="220"/>
      <c r="L354" s="225"/>
      <c r="M354" s="226"/>
      <c r="N354" s="227"/>
      <c r="O354" s="227"/>
      <c r="P354" s="228">
        <f>SUM(P355:P375)</f>
        <v>0</v>
      </c>
      <c r="Q354" s="227"/>
      <c r="R354" s="228">
        <f>SUM(R355:R375)</f>
        <v>0.13410719999999998</v>
      </c>
      <c r="S354" s="227"/>
      <c r="T354" s="229">
        <f>SUM(T355:T375)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30" t="s">
        <v>140</v>
      </c>
      <c r="AT354" s="231" t="s">
        <v>72</v>
      </c>
      <c r="AU354" s="231" t="s">
        <v>81</v>
      </c>
      <c r="AY354" s="230" t="s">
        <v>132</v>
      </c>
      <c r="BK354" s="232">
        <f>SUM(BK355:BK375)</f>
        <v>0</v>
      </c>
    </row>
    <row r="355" s="2" customFormat="1" ht="16.5" customHeight="1">
      <c r="A355" s="37"/>
      <c r="B355" s="38"/>
      <c r="C355" s="235" t="s">
        <v>809</v>
      </c>
      <c r="D355" s="235" t="s">
        <v>135</v>
      </c>
      <c r="E355" s="236" t="s">
        <v>810</v>
      </c>
      <c r="F355" s="237" t="s">
        <v>811</v>
      </c>
      <c r="G355" s="238" t="s">
        <v>151</v>
      </c>
      <c r="H355" s="239">
        <v>9.0399999999999991</v>
      </c>
      <c r="I355" s="240"/>
      <c r="J355" s="241">
        <f>ROUND(I355*H355,2)</f>
        <v>0</v>
      </c>
      <c r="K355" s="242"/>
      <c r="L355" s="43"/>
      <c r="M355" s="243" t="s">
        <v>1</v>
      </c>
      <c r="N355" s="244" t="s">
        <v>39</v>
      </c>
      <c r="O355" s="90"/>
      <c r="P355" s="245">
        <f>O355*H355</f>
        <v>0</v>
      </c>
      <c r="Q355" s="245">
        <v>0.00029999999999999997</v>
      </c>
      <c r="R355" s="245">
        <f>Q355*H355</f>
        <v>0.0027119999999999996</v>
      </c>
      <c r="S355" s="245">
        <v>0</v>
      </c>
      <c r="T355" s="24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7" t="s">
        <v>222</v>
      </c>
      <c r="AT355" s="247" t="s">
        <v>135</v>
      </c>
      <c r="AU355" s="247" t="s">
        <v>140</v>
      </c>
      <c r="AY355" s="16" t="s">
        <v>132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6" t="s">
        <v>140</v>
      </c>
      <c r="BK355" s="248">
        <f>ROUND(I355*H355,2)</f>
        <v>0</v>
      </c>
      <c r="BL355" s="16" t="s">
        <v>222</v>
      </c>
      <c r="BM355" s="247" t="s">
        <v>812</v>
      </c>
    </row>
    <row r="356" s="2" customFormat="1" ht="16.5" customHeight="1">
      <c r="A356" s="37"/>
      <c r="B356" s="38"/>
      <c r="C356" s="235" t="s">
        <v>813</v>
      </c>
      <c r="D356" s="235" t="s">
        <v>135</v>
      </c>
      <c r="E356" s="236" t="s">
        <v>814</v>
      </c>
      <c r="F356" s="237" t="s">
        <v>815</v>
      </c>
      <c r="G356" s="238" t="s">
        <v>151</v>
      </c>
      <c r="H356" s="239">
        <v>9.0399999999999991</v>
      </c>
      <c r="I356" s="240"/>
      <c r="J356" s="241">
        <f>ROUND(I356*H356,2)</f>
        <v>0</v>
      </c>
      <c r="K356" s="242"/>
      <c r="L356" s="43"/>
      <c r="M356" s="243" t="s">
        <v>1</v>
      </c>
      <c r="N356" s="244" t="s">
        <v>39</v>
      </c>
      <c r="O356" s="90"/>
      <c r="P356" s="245">
        <f>O356*H356</f>
        <v>0</v>
      </c>
      <c r="Q356" s="245">
        <v>0.0075799999999999999</v>
      </c>
      <c r="R356" s="245">
        <f>Q356*H356</f>
        <v>0.068523199999999992</v>
      </c>
      <c r="S356" s="245">
        <v>0</v>
      </c>
      <c r="T356" s="24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47" t="s">
        <v>222</v>
      </c>
      <c r="AT356" s="247" t="s">
        <v>135</v>
      </c>
      <c r="AU356" s="247" t="s">
        <v>140</v>
      </c>
      <c r="AY356" s="16" t="s">
        <v>132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6" t="s">
        <v>140</v>
      </c>
      <c r="BK356" s="248">
        <f>ROUND(I356*H356,2)</f>
        <v>0</v>
      </c>
      <c r="BL356" s="16" t="s">
        <v>222</v>
      </c>
      <c r="BM356" s="247" t="s">
        <v>816</v>
      </c>
    </row>
    <row r="357" s="2" customFormat="1" ht="21.75" customHeight="1">
      <c r="A357" s="37"/>
      <c r="B357" s="38"/>
      <c r="C357" s="235" t="s">
        <v>817</v>
      </c>
      <c r="D357" s="235" t="s">
        <v>135</v>
      </c>
      <c r="E357" s="236" t="s">
        <v>818</v>
      </c>
      <c r="F357" s="237" t="s">
        <v>819</v>
      </c>
      <c r="G357" s="238" t="s">
        <v>260</v>
      </c>
      <c r="H357" s="239">
        <v>11.9</v>
      </c>
      <c r="I357" s="240"/>
      <c r="J357" s="241">
        <f>ROUND(I357*H357,2)</f>
        <v>0</v>
      </c>
      <c r="K357" s="242"/>
      <c r="L357" s="43"/>
      <c r="M357" s="243" t="s">
        <v>1</v>
      </c>
      <c r="N357" s="244" t="s">
        <v>39</v>
      </c>
      <c r="O357" s="90"/>
      <c r="P357" s="245">
        <f>O357*H357</f>
        <v>0</v>
      </c>
      <c r="Q357" s="245">
        <v>0.00042999999999999999</v>
      </c>
      <c r="R357" s="245">
        <f>Q357*H357</f>
        <v>0.005117</v>
      </c>
      <c r="S357" s="245">
        <v>0</v>
      </c>
      <c r="T357" s="24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7" t="s">
        <v>222</v>
      </c>
      <c r="AT357" s="247" t="s">
        <v>135</v>
      </c>
      <c r="AU357" s="247" t="s">
        <v>140</v>
      </c>
      <c r="AY357" s="16" t="s">
        <v>132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6" t="s">
        <v>140</v>
      </c>
      <c r="BK357" s="248">
        <f>ROUND(I357*H357,2)</f>
        <v>0</v>
      </c>
      <c r="BL357" s="16" t="s">
        <v>222</v>
      </c>
      <c r="BM357" s="247" t="s">
        <v>820</v>
      </c>
    </row>
    <row r="358" s="13" customFormat="1">
      <c r="A358" s="13"/>
      <c r="B358" s="249"/>
      <c r="C358" s="250"/>
      <c r="D358" s="251" t="s">
        <v>142</v>
      </c>
      <c r="E358" s="252" t="s">
        <v>1</v>
      </c>
      <c r="F358" s="253" t="s">
        <v>821</v>
      </c>
      <c r="G358" s="250"/>
      <c r="H358" s="254">
        <v>3.6000000000000001</v>
      </c>
      <c r="I358" s="255"/>
      <c r="J358" s="250"/>
      <c r="K358" s="250"/>
      <c r="L358" s="256"/>
      <c r="M358" s="257"/>
      <c r="N358" s="258"/>
      <c r="O358" s="258"/>
      <c r="P358" s="258"/>
      <c r="Q358" s="258"/>
      <c r="R358" s="258"/>
      <c r="S358" s="258"/>
      <c r="T358" s="25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0" t="s">
        <v>142</v>
      </c>
      <c r="AU358" s="260" t="s">
        <v>140</v>
      </c>
      <c r="AV358" s="13" t="s">
        <v>140</v>
      </c>
      <c r="AW358" s="13" t="s">
        <v>30</v>
      </c>
      <c r="AX358" s="13" t="s">
        <v>73</v>
      </c>
      <c r="AY358" s="260" t="s">
        <v>132</v>
      </c>
    </row>
    <row r="359" s="13" customFormat="1">
      <c r="A359" s="13"/>
      <c r="B359" s="249"/>
      <c r="C359" s="250"/>
      <c r="D359" s="251" t="s">
        <v>142</v>
      </c>
      <c r="E359" s="252" t="s">
        <v>1</v>
      </c>
      <c r="F359" s="253" t="s">
        <v>822</v>
      </c>
      <c r="G359" s="250"/>
      <c r="H359" s="254">
        <v>5.2999999999999998</v>
      </c>
      <c r="I359" s="255"/>
      <c r="J359" s="250"/>
      <c r="K359" s="250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142</v>
      </c>
      <c r="AU359" s="260" t="s">
        <v>140</v>
      </c>
      <c r="AV359" s="13" t="s">
        <v>140</v>
      </c>
      <c r="AW359" s="13" t="s">
        <v>30</v>
      </c>
      <c r="AX359" s="13" t="s">
        <v>73</v>
      </c>
      <c r="AY359" s="260" t="s">
        <v>132</v>
      </c>
    </row>
    <row r="360" s="13" customFormat="1">
      <c r="A360" s="13"/>
      <c r="B360" s="249"/>
      <c r="C360" s="250"/>
      <c r="D360" s="251" t="s">
        <v>142</v>
      </c>
      <c r="E360" s="252" t="s">
        <v>1</v>
      </c>
      <c r="F360" s="253" t="s">
        <v>823</v>
      </c>
      <c r="G360" s="250"/>
      <c r="H360" s="254">
        <v>3</v>
      </c>
      <c r="I360" s="255"/>
      <c r="J360" s="250"/>
      <c r="K360" s="250"/>
      <c r="L360" s="256"/>
      <c r="M360" s="257"/>
      <c r="N360" s="258"/>
      <c r="O360" s="258"/>
      <c r="P360" s="258"/>
      <c r="Q360" s="258"/>
      <c r="R360" s="258"/>
      <c r="S360" s="258"/>
      <c r="T360" s="25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0" t="s">
        <v>142</v>
      </c>
      <c r="AU360" s="260" t="s">
        <v>140</v>
      </c>
      <c r="AV360" s="13" t="s">
        <v>140</v>
      </c>
      <c r="AW360" s="13" t="s">
        <v>30</v>
      </c>
      <c r="AX360" s="13" t="s">
        <v>73</v>
      </c>
      <c r="AY360" s="260" t="s">
        <v>132</v>
      </c>
    </row>
    <row r="361" s="14" customFormat="1">
      <c r="A361" s="14"/>
      <c r="B361" s="261"/>
      <c r="C361" s="262"/>
      <c r="D361" s="251" t="s">
        <v>142</v>
      </c>
      <c r="E361" s="263" t="s">
        <v>1</v>
      </c>
      <c r="F361" s="264" t="s">
        <v>177</v>
      </c>
      <c r="G361" s="262"/>
      <c r="H361" s="265">
        <v>11.9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142</v>
      </c>
      <c r="AU361" s="271" t="s">
        <v>140</v>
      </c>
      <c r="AV361" s="14" t="s">
        <v>139</v>
      </c>
      <c r="AW361" s="14" t="s">
        <v>30</v>
      </c>
      <c r="AX361" s="14" t="s">
        <v>81</v>
      </c>
      <c r="AY361" s="271" t="s">
        <v>132</v>
      </c>
    </row>
    <row r="362" s="2" customFormat="1" ht="21.75" customHeight="1">
      <c r="A362" s="37"/>
      <c r="B362" s="38"/>
      <c r="C362" s="235" t="s">
        <v>824</v>
      </c>
      <c r="D362" s="235" t="s">
        <v>135</v>
      </c>
      <c r="E362" s="236" t="s">
        <v>825</v>
      </c>
      <c r="F362" s="237" t="s">
        <v>826</v>
      </c>
      <c r="G362" s="238" t="s">
        <v>151</v>
      </c>
      <c r="H362" s="239">
        <v>9.0399999999999991</v>
      </c>
      <c r="I362" s="240"/>
      <c r="J362" s="241">
        <f>ROUND(I362*H362,2)</f>
        <v>0</v>
      </c>
      <c r="K362" s="242"/>
      <c r="L362" s="43"/>
      <c r="M362" s="243" t="s">
        <v>1</v>
      </c>
      <c r="N362" s="244" t="s">
        <v>39</v>
      </c>
      <c r="O362" s="90"/>
      <c r="P362" s="245">
        <f>O362*H362</f>
        <v>0</v>
      </c>
      <c r="Q362" s="245">
        <v>0.0063499999999999997</v>
      </c>
      <c r="R362" s="245">
        <f>Q362*H362</f>
        <v>0.05740399999999999</v>
      </c>
      <c r="S362" s="245">
        <v>0</v>
      </c>
      <c r="T362" s="24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47" t="s">
        <v>222</v>
      </c>
      <c r="AT362" s="247" t="s">
        <v>135</v>
      </c>
      <c r="AU362" s="247" t="s">
        <v>140</v>
      </c>
      <c r="AY362" s="16" t="s">
        <v>132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6" t="s">
        <v>140</v>
      </c>
      <c r="BK362" s="248">
        <f>ROUND(I362*H362,2)</f>
        <v>0</v>
      </c>
      <c r="BL362" s="16" t="s">
        <v>222</v>
      </c>
      <c r="BM362" s="247" t="s">
        <v>827</v>
      </c>
    </row>
    <row r="363" s="13" customFormat="1">
      <c r="A363" s="13"/>
      <c r="B363" s="249"/>
      <c r="C363" s="250"/>
      <c r="D363" s="251" t="s">
        <v>142</v>
      </c>
      <c r="E363" s="252" t="s">
        <v>1</v>
      </c>
      <c r="F363" s="253" t="s">
        <v>828</v>
      </c>
      <c r="G363" s="250"/>
      <c r="H363" s="254">
        <v>1.0800000000000001</v>
      </c>
      <c r="I363" s="255"/>
      <c r="J363" s="250"/>
      <c r="K363" s="250"/>
      <c r="L363" s="256"/>
      <c r="M363" s="257"/>
      <c r="N363" s="258"/>
      <c r="O363" s="258"/>
      <c r="P363" s="258"/>
      <c r="Q363" s="258"/>
      <c r="R363" s="258"/>
      <c r="S363" s="258"/>
      <c r="T363" s="25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0" t="s">
        <v>142</v>
      </c>
      <c r="AU363" s="260" t="s">
        <v>140</v>
      </c>
      <c r="AV363" s="13" t="s">
        <v>140</v>
      </c>
      <c r="AW363" s="13" t="s">
        <v>30</v>
      </c>
      <c r="AX363" s="13" t="s">
        <v>73</v>
      </c>
      <c r="AY363" s="260" t="s">
        <v>132</v>
      </c>
    </row>
    <row r="364" s="13" customFormat="1">
      <c r="A364" s="13"/>
      <c r="B364" s="249"/>
      <c r="C364" s="250"/>
      <c r="D364" s="251" t="s">
        <v>142</v>
      </c>
      <c r="E364" s="252" t="s">
        <v>1</v>
      </c>
      <c r="F364" s="253" t="s">
        <v>829</v>
      </c>
      <c r="G364" s="250"/>
      <c r="H364" s="254">
        <v>3.9249999999999998</v>
      </c>
      <c r="I364" s="255"/>
      <c r="J364" s="250"/>
      <c r="K364" s="250"/>
      <c r="L364" s="256"/>
      <c r="M364" s="257"/>
      <c r="N364" s="258"/>
      <c r="O364" s="258"/>
      <c r="P364" s="258"/>
      <c r="Q364" s="258"/>
      <c r="R364" s="258"/>
      <c r="S364" s="258"/>
      <c r="T364" s="25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0" t="s">
        <v>142</v>
      </c>
      <c r="AU364" s="260" t="s">
        <v>140</v>
      </c>
      <c r="AV364" s="13" t="s">
        <v>140</v>
      </c>
      <c r="AW364" s="13" t="s">
        <v>30</v>
      </c>
      <c r="AX364" s="13" t="s">
        <v>73</v>
      </c>
      <c r="AY364" s="260" t="s">
        <v>132</v>
      </c>
    </row>
    <row r="365" s="13" customFormat="1">
      <c r="A365" s="13"/>
      <c r="B365" s="249"/>
      <c r="C365" s="250"/>
      <c r="D365" s="251" t="s">
        <v>142</v>
      </c>
      <c r="E365" s="252" t="s">
        <v>1</v>
      </c>
      <c r="F365" s="253" t="s">
        <v>830</v>
      </c>
      <c r="G365" s="250"/>
      <c r="H365" s="254">
        <v>2.0350000000000001</v>
      </c>
      <c r="I365" s="255"/>
      <c r="J365" s="250"/>
      <c r="K365" s="250"/>
      <c r="L365" s="256"/>
      <c r="M365" s="257"/>
      <c r="N365" s="258"/>
      <c r="O365" s="258"/>
      <c r="P365" s="258"/>
      <c r="Q365" s="258"/>
      <c r="R365" s="258"/>
      <c r="S365" s="258"/>
      <c r="T365" s="25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0" t="s">
        <v>142</v>
      </c>
      <c r="AU365" s="260" t="s">
        <v>140</v>
      </c>
      <c r="AV365" s="13" t="s">
        <v>140</v>
      </c>
      <c r="AW365" s="13" t="s">
        <v>30</v>
      </c>
      <c r="AX365" s="13" t="s">
        <v>73</v>
      </c>
      <c r="AY365" s="260" t="s">
        <v>132</v>
      </c>
    </row>
    <row r="366" s="13" customFormat="1">
      <c r="A366" s="13"/>
      <c r="B366" s="249"/>
      <c r="C366" s="250"/>
      <c r="D366" s="251" t="s">
        <v>142</v>
      </c>
      <c r="E366" s="252" t="s">
        <v>1</v>
      </c>
      <c r="F366" s="253" t="s">
        <v>831</v>
      </c>
      <c r="G366" s="250"/>
      <c r="H366" s="254">
        <v>2</v>
      </c>
      <c r="I366" s="255"/>
      <c r="J366" s="250"/>
      <c r="K366" s="250"/>
      <c r="L366" s="256"/>
      <c r="M366" s="257"/>
      <c r="N366" s="258"/>
      <c r="O366" s="258"/>
      <c r="P366" s="258"/>
      <c r="Q366" s="258"/>
      <c r="R366" s="258"/>
      <c r="S366" s="258"/>
      <c r="T366" s="25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142</v>
      </c>
      <c r="AU366" s="260" t="s">
        <v>140</v>
      </c>
      <c r="AV366" s="13" t="s">
        <v>140</v>
      </c>
      <c r="AW366" s="13" t="s">
        <v>30</v>
      </c>
      <c r="AX366" s="13" t="s">
        <v>73</v>
      </c>
      <c r="AY366" s="260" t="s">
        <v>132</v>
      </c>
    </row>
    <row r="367" s="14" customFormat="1">
      <c r="A367" s="14"/>
      <c r="B367" s="261"/>
      <c r="C367" s="262"/>
      <c r="D367" s="251" t="s">
        <v>142</v>
      </c>
      <c r="E367" s="263" t="s">
        <v>1</v>
      </c>
      <c r="F367" s="264" t="s">
        <v>177</v>
      </c>
      <c r="G367" s="262"/>
      <c r="H367" s="265">
        <v>9.0399999999999991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1" t="s">
        <v>142</v>
      </c>
      <c r="AU367" s="271" t="s">
        <v>140</v>
      </c>
      <c r="AV367" s="14" t="s">
        <v>139</v>
      </c>
      <c r="AW367" s="14" t="s">
        <v>30</v>
      </c>
      <c r="AX367" s="14" t="s">
        <v>81</v>
      </c>
      <c r="AY367" s="271" t="s">
        <v>132</v>
      </c>
    </row>
    <row r="368" s="2" customFormat="1" ht="21.75" customHeight="1">
      <c r="A368" s="37"/>
      <c r="B368" s="38"/>
      <c r="C368" s="272" t="s">
        <v>832</v>
      </c>
      <c r="D368" s="272" t="s">
        <v>227</v>
      </c>
      <c r="E368" s="273" t="s">
        <v>833</v>
      </c>
      <c r="F368" s="274" t="s">
        <v>834</v>
      </c>
      <c r="G368" s="275" t="s">
        <v>1</v>
      </c>
      <c r="H368" s="276">
        <v>11.122</v>
      </c>
      <c r="I368" s="277"/>
      <c r="J368" s="278">
        <f>ROUND(I368*H368,2)</f>
        <v>0</v>
      </c>
      <c r="K368" s="279"/>
      <c r="L368" s="280"/>
      <c r="M368" s="281" t="s">
        <v>1</v>
      </c>
      <c r="N368" s="282" t="s">
        <v>39</v>
      </c>
      <c r="O368" s="90"/>
      <c r="P368" s="245">
        <f>O368*H368</f>
        <v>0</v>
      </c>
      <c r="Q368" s="245">
        <v>0</v>
      </c>
      <c r="R368" s="245">
        <f>Q368*H368</f>
        <v>0</v>
      </c>
      <c r="S368" s="245">
        <v>0</v>
      </c>
      <c r="T368" s="24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47" t="s">
        <v>296</v>
      </c>
      <c r="AT368" s="247" t="s">
        <v>227</v>
      </c>
      <c r="AU368" s="247" t="s">
        <v>140</v>
      </c>
      <c r="AY368" s="16" t="s">
        <v>132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6" t="s">
        <v>140</v>
      </c>
      <c r="BK368" s="248">
        <f>ROUND(I368*H368,2)</f>
        <v>0</v>
      </c>
      <c r="BL368" s="16" t="s">
        <v>222</v>
      </c>
      <c r="BM368" s="247" t="s">
        <v>835</v>
      </c>
    </row>
    <row r="369" s="13" customFormat="1">
      <c r="A369" s="13"/>
      <c r="B369" s="249"/>
      <c r="C369" s="250"/>
      <c r="D369" s="251" t="s">
        <v>142</v>
      </c>
      <c r="E369" s="252" t="s">
        <v>1</v>
      </c>
      <c r="F369" s="253" t="s">
        <v>836</v>
      </c>
      <c r="G369" s="250"/>
      <c r="H369" s="254">
        <v>9.9440000000000008</v>
      </c>
      <c r="I369" s="255"/>
      <c r="J369" s="250"/>
      <c r="K369" s="250"/>
      <c r="L369" s="256"/>
      <c r="M369" s="257"/>
      <c r="N369" s="258"/>
      <c r="O369" s="258"/>
      <c r="P369" s="258"/>
      <c r="Q369" s="258"/>
      <c r="R369" s="258"/>
      <c r="S369" s="258"/>
      <c r="T369" s="25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0" t="s">
        <v>142</v>
      </c>
      <c r="AU369" s="260" t="s">
        <v>140</v>
      </c>
      <c r="AV369" s="13" t="s">
        <v>140</v>
      </c>
      <c r="AW369" s="13" t="s">
        <v>30</v>
      </c>
      <c r="AX369" s="13" t="s">
        <v>73</v>
      </c>
      <c r="AY369" s="260" t="s">
        <v>132</v>
      </c>
    </row>
    <row r="370" s="13" customFormat="1">
      <c r="A370" s="13"/>
      <c r="B370" s="249"/>
      <c r="C370" s="250"/>
      <c r="D370" s="251" t="s">
        <v>142</v>
      </c>
      <c r="E370" s="252" t="s">
        <v>1</v>
      </c>
      <c r="F370" s="253" t="s">
        <v>837</v>
      </c>
      <c r="G370" s="250"/>
      <c r="H370" s="254">
        <v>1.1779999999999999</v>
      </c>
      <c r="I370" s="255"/>
      <c r="J370" s="250"/>
      <c r="K370" s="250"/>
      <c r="L370" s="256"/>
      <c r="M370" s="257"/>
      <c r="N370" s="258"/>
      <c r="O370" s="258"/>
      <c r="P370" s="258"/>
      <c r="Q370" s="258"/>
      <c r="R370" s="258"/>
      <c r="S370" s="258"/>
      <c r="T370" s="25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0" t="s">
        <v>142</v>
      </c>
      <c r="AU370" s="260" t="s">
        <v>140</v>
      </c>
      <c r="AV370" s="13" t="s">
        <v>140</v>
      </c>
      <c r="AW370" s="13" t="s">
        <v>30</v>
      </c>
      <c r="AX370" s="13" t="s">
        <v>73</v>
      </c>
      <c r="AY370" s="260" t="s">
        <v>132</v>
      </c>
    </row>
    <row r="371" s="14" customFormat="1">
      <c r="A371" s="14"/>
      <c r="B371" s="261"/>
      <c r="C371" s="262"/>
      <c r="D371" s="251" t="s">
        <v>142</v>
      </c>
      <c r="E371" s="263" t="s">
        <v>1</v>
      </c>
      <c r="F371" s="264" t="s">
        <v>177</v>
      </c>
      <c r="G371" s="262"/>
      <c r="H371" s="265">
        <v>11.122</v>
      </c>
      <c r="I371" s="266"/>
      <c r="J371" s="262"/>
      <c r="K371" s="262"/>
      <c r="L371" s="267"/>
      <c r="M371" s="268"/>
      <c r="N371" s="269"/>
      <c r="O371" s="269"/>
      <c r="P371" s="269"/>
      <c r="Q371" s="269"/>
      <c r="R371" s="269"/>
      <c r="S371" s="269"/>
      <c r="T371" s="27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1" t="s">
        <v>142</v>
      </c>
      <c r="AU371" s="271" t="s">
        <v>140</v>
      </c>
      <c r="AV371" s="14" t="s">
        <v>139</v>
      </c>
      <c r="AW371" s="14" t="s">
        <v>30</v>
      </c>
      <c r="AX371" s="14" t="s">
        <v>81</v>
      </c>
      <c r="AY371" s="271" t="s">
        <v>132</v>
      </c>
    </row>
    <row r="372" s="2" customFormat="1" ht="21.75" customHeight="1">
      <c r="A372" s="37"/>
      <c r="B372" s="38"/>
      <c r="C372" s="235" t="s">
        <v>838</v>
      </c>
      <c r="D372" s="235" t="s">
        <v>135</v>
      </c>
      <c r="E372" s="236" t="s">
        <v>839</v>
      </c>
      <c r="F372" s="237" t="s">
        <v>840</v>
      </c>
      <c r="G372" s="238" t="s">
        <v>151</v>
      </c>
      <c r="H372" s="239">
        <v>9.0399999999999991</v>
      </c>
      <c r="I372" s="240"/>
      <c r="J372" s="241">
        <f>ROUND(I372*H372,2)</f>
        <v>0</v>
      </c>
      <c r="K372" s="242"/>
      <c r="L372" s="43"/>
      <c r="M372" s="243" t="s">
        <v>1</v>
      </c>
      <c r="N372" s="244" t="s">
        <v>39</v>
      </c>
      <c r="O372" s="90"/>
      <c r="P372" s="245">
        <f>O372*H372</f>
        <v>0</v>
      </c>
      <c r="Q372" s="245">
        <v>0</v>
      </c>
      <c r="R372" s="245">
        <f>Q372*H372</f>
        <v>0</v>
      </c>
      <c r="S372" s="245">
        <v>0</v>
      </c>
      <c r="T372" s="24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47" t="s">
        <v>222</v>
      </c>
      <c r="AT372" s="247" t="s">
        <v>135</v>
      </c>
      <c r="AU372" s="247" t="s">
        <v>140</v>
      </c>
      <c r="AY372" s="16" t="s">
        <v>132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6" t="s">
        <v>140</v>
      </c>
      <c r="BK372" s="248">
        <f>ROUND(I372*H372,2)</f>
        <v>0</v>
      </c>
      <c r="BL372" s="16" t="s">
        <v>222</v>
      </c>
      <c r="BM372" s="247" t="s">
        <v>841</v>
      </c>
    </row>
    <row r="373" s="2" customFormat="1" ht="16.5" customHeight="1">
      <c r="A373" s="37"/>
      <c r="B373" s="38"/>
      <c r="C373" s="235" t="s">
        <v>842</v>
      </c>
      <c r="D373" s="235" t="s">
        <v>135</v>
      </c>
      <c r="E373" s="236" t="s">
        <v>843</v>
      </c>
      <c r="F373" s="237" t="s">
        <v>844</v>
      </c>
      <c r="G373" s="238" t="s">
        <v>260</v>
      </c>
      <c r="H373" s="239">
        <v>11.699999999999999</v>
      </c>
      <c r="I373" s="240"/>
      <c r="J373" s="241">
        <f>ROUND(I373*H373,2)</f>
        <v>0</v>
      </c>
      <c r="K373" s="242"/>
      <c r="L373" s="43"/>
      <c r="M373" s="243" t="s">
        <v>1</v>
      </c>
      <c r="N373" s="244" t="s">
        <v>39</v>
      </c>
      <c r="O373" s="90"/>
      <c r="P373" s="245">
        <f>O373*H373</f>
        <v>0</v>
      </c>
      <c r="Q373" s="245">
        <v>3.0000000000000001E-05</v>
      </c>
      <c r="R373" s="245">
        <f>Q373*H373</f>
        <v>0.00035099999999999997</v>
      </c>
      <c r="S373" s="245">
        <v>0</v>
      </c>
      <c r="T373" s="24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7" t="s">
        <v>222</v>
      </c>
      <c r="AT373" s="247" t="s">
        <v>135</v>
      </c>
      <c r="AU373" s="247" t="s">
        <v>140</v>
      </c>
      <c r="AY373" s="16" t="s">
        <v>132</v>
      </c>
      <c r="BE373" s="248">
        <f>IF(N373="základní",J373,0)</f>
        <v>0</v>
      </c>
      <c r="BF373" s="248">
        <f>IF(N373="snížená",J373,0)</f>
        <v>0</v>
      </c>
      <c r="BG373" s="248">
        <f>IF(N373="zákl. přenesená",J373,0)</f>
        <v>0</v>
      </c>
      <c r="BH373" s="248">
        <f>IF(N373="sníž. přenesená",J373,0)</f>
        <v>0</v>
      </c>
      <c r="BI373" s="248">
        <f>IF(N373="nulová",J373,0)</f>
        <v>0</v>
      </c>
      <c r="BJ373" s="16" t="s">
        <v>140</v>
      </c>
      <c r="BK373" s="248">
        <f>ROUND(I373*H373,2)</f>
        <v>0</v>
      </c>
      <c r="BL373" s="16" t="s">
        <v>222</v>
      </c>
      <c r="BM373" s="247" t="s">
        <v>845</v>
      </c>
    </row>
    <row r="374" s="13" customFormat="1">
      <c r="A374" s="13"/>
      <c r="B374" s="249"/>
      <c r="C374" s="250"/>
      <c r="D374" s="251" t="s">
        <v>142</v>
      </c>
      <c r="E374" s="252" t="s">
        <v>1</v>
      </c>
      <c r="F374" s="253" t="s">
        <v>846</v>
      </c>
      <c r="G374" s="250"/>
      <c r="H374" s="254">
        <v>11.699999999999999</v>
      </c>
      <c r="I374" s="255"/>
      <c r="J374" s="250"/>
      <c r="K374" s="250"/>
      <c r="L374" s="256"/>
      <c r="M374" s="257"/>
      <c r="N374" s="258"/>
      <c r="O374" s="258"/>
      <c r="P374" s="258"/>
      <c r="Q374" s="258"/>
      <c r="R374" s="258"/>
      <c r="S374" s="258"/>
      <c r="T374" s="25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0" t="s">
        <v>142</v>
      </c>
      <c r="AU374" s="260" t="s">
        <v>140</v>
      </c>
      <c r="AV374" s="13" t="s">
        <v>140</v>
      </c>
      <c r="AW374" s="13" t="s">
        <v>30</v>
      </c>
      <c r="AX374" s="13" t="s">
        <v>81</v>
      </c>
      <c r="AY374" s="260" t="s">
        <v>132</v>
      </c>
    </row>
    <row r="375" s="2" customFormat="1" ht="21.75" customHeight="1">
      <c r="A375" s="37"/>
      <c r="B375" s="38"/>
      <c r="C375" s="235" t="s">
        <v>847</v>
      </c>
      <c r="D375" s="235" t="s">
        <v>135</v>
      </c>
      <c r="E375" s="236" t="s">
        <v>848</v>
      </c>
      <c r="F375" s="237" t="s">
        <v>849</v>
      </c>
      <c r="G375" s="238" t="s">
        <v>361</v>
      </c>
      <c r="H375" s="283"/>
      <c r="I375" s="240"/>
      <c r="J375" s="241">
        <f>ROUND(I375*H375,2)</f>
        <v>0</v>
      </c>
      <c r="K375" s="242"/>
      <c r="L375" s="43"/>
      <c r="M375" s="243" t="s">
        <v>1</v>
      </c>
      <c r="N375" s="244" t="s">
        <v>39</v>
      </c>
      <c r="O375" s="90"/>
      <c r="P375" s="245">
        <f>O375*H375</f>
        <v>0</v>
      </c>
      <c r="Q375" s="245">
        <v>0</v>
      </c>
      <c r="R375" s="245">
        <f>Q375*H375</f>
        <v>0</v>
      </c>
      <c r="S375" s="245">
        <v>0</v>
      </c>
      <c r="T375" s="24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47" t="s">
        <v>222</v>
      </c>
      <c r="AT375" s="247" t="s">
        <v>135</v>
      </c>
      <c r="AU375" s="247" t="s">
        <v>140</v>
      </c>
      <c r="AY375" s="16" t="s">
        <v>132</v>
      </c>
      <c r="BE375" s="248">
        <f>IF(N375="základní",J375,0)</f>
        <v>0</v>
      </c>
      <c r="BF375" s="248">
        <f>IF(N375="snížená",J375,0)</f>
        <v>0</v>
      </c>
      <c r="BG375" s="248">
        <f>IF(N375="zákl. přenesená",J375,0)</f>
        <v>0</v>
      </c>
      <c r="BH375" s="248">
        <f>IF(N375="sníž. přenesená",J375,0)</f>
        <v>0</v>
      </c>
      <c r="BI375" s="248">
        <f>IF(N375="nulová",J375,0)</f>
        <v>0</v>
      </c>
      <c r="BJ375" s="16" t="s">
        <v>140</v>
      </c>
      <c r="BK375" s="248">
        <f>ROUND(I375*H375,2)</f>
        <v>0</v>
      </c>
      <c r="BL375" s="16" t="s">
        <v>222</v>
      </c>
      <c r="BM375" s="247" t="s">
        <v>850</v>
      </c>
    </row>
    <row r="376" s="12" customFormat="1" ht="22.8" customHeight="1">
      <c r="A376" s="12"/>
      <c r="B376" s="219"/>
      <c r="C376" s="220"/>
      <c r="D376" s="221" t="s">
        <v>72</v>
      </c>
      <c r="E376" s="233" t="s">
        <v>851</v>
      </c>
      <c r="F376" s="233" t="s">
        <v>852</v>
      </c>
      <c r="G376" s="220"/>
      <c r="H376" s="220"/>
      <c r="I376" s="223"/>
      <c r="J376" s="234">
        <f>BK376</f>
        <v>0</v>
      </c>
      <c r="K376" s="220"/>
      <c r="L376" s="225"/>
      <c r="M376" s="226"/>
      <c r="N376" s="227"/>
      <c r="O376" s="227"/>
      <c r="P376" s="228">
        <f>SUM(P377:P397)</f>
        <v>0</v>
      </c>
      <c r="Q376" s="227"/>
      <c r="R376" s="228">
        <f>SUM(R377:R397)</f>
        <v>0.31727139999999998</v>
      </c>
      <c r="S376" s="227"/>
      <c r="T376" s="229">
        <f>SUM(T377:T397)</f>
        <v>0.71511999999999998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30" t="s">
        <v>140</v>
      </c>
      <c r="AT376" s="231" t="s">
        <v>72</v>
      </c>
      <c r="AU376" s="231" t="s">
        <v>81</v>
      </c>
      <c r="AY376" s="230" t="s">
        <v>132</v>
      </c>
      <c r="BK376" s="232">
        <f>SUM(BK377:BK397)</f>
        <v>0</v>
      </c>
    </row>
    <row r="377" s="2" customFormat="1" ht="16.5" customHeight="1">
      <c r="A377" s="37"/>
      <c r="B377" s="38"/>
      <c r="C377" s="235" t="s">
        <v>853</v>
      </c>
      <c r="D377" s="235" t="s">
        <v>135</v>
      </c>
      <c r="E377" s="236" t="s">
        <v>854</v>
      </c>
      <c r="F377" s="237" t="s">
        <v>855</v>
      </c>
      <c r="G377" s="238" t="s">
        <v>260</v>
      </c>
      <c r="H377" s="239">
        <v>34.899999999999999</v>
      </c>
      <c r="I377" s="240"/>
      <c r="J377" s="241">
        <f>ROUND(I377*H377,2)</f>
        <v>0</v>
      </c>
      <c r="K377" s="242"/>
      <c r="L377" s="43"/>
      <c r="M377" s="243" t="s">
        <v>1</v>
      </c>
      <c r="N377" s="244" t="s">
        <v>39</v>
      </c>
      <c r="O377" s="90"/>
      <c r="P377" s="245">
        <f>O377*H377</f>
        <v>0</v>
      </c>
      <c r="Q377" s="245">
        <v>0</v>
      </c>
      <c r="R377" s="245">
        <f>Q377*H377</f>
        <v>0</v>
      </c>
      <c r="S377" s="245">
        <v>0.001</v>
      </c>
      <c r="T377" s="246">
        <f>S377*H377</f>
        <v>0.0349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47" t="s">
        <v>222</v>
      </c>
      <c r="AT377" s="247" t="s">
        <v>135</v>
      </c>
      <c r="AU377" s="247" t="s">
        <v>140</v>
      </c>
      <c r="AY377" s="16" t="s">
        <v>132</v>
      </c>
      <c r="BE377" s="248">
        <f>IF(N377="základní",J377,0)</f>
        <v>0</v>
      </c>
      <c r="BF377" s="248">
        <f>IF(N377="snížená",J377,0)</f>
        <v>0</v>
      </c>
      <c r="BG377" s="248">
        <f>IF(N377="zákl. přenesená",J377,0)</f>
        <v>0</v>
      </c>
      <c r="BH377" s="248">
        <f>IF(N377="sníž. přenesená",J377,0)</f>
        <v>0</v>
      </c>
      <c r="BI377" s="248">
        <f>IF(N377="nulová",J377,0)</f>
        <v>0</v>
      </c>
      <c r="BJ377" s="16" t="s">
        <v>140</v>
      </c>
      <c r="BK377" s="248">
        <f>ROUND(I377*H377,2)</f>
        <v>0</v>
      </c>
      <c r="BL377" s="16" t="s">
        <v>222</v>
      </c>
      <c r="BM377" s="247" t="s">
        <v>856</v>
      </c>
    </row>
    <row r="378" s="13" customFormat="1">
      <c r="A378" s="13"/>
      <c r="B378" s="249"/>
      <c r="C378" s="250"/>
      <c r="D378" s="251" t="s">
        <v>142</v>
      </c>
      <c r="E378" s="252" t="s">
        <v>1</v>
      </c>
      <c r="F378" s="253" t="s">
        <v>857</v>
      </c>
      <c r="G378" s="250"/>
      <c r="H378" s="254">
        <v>17.5</v>
      </c>
      <c r="I378" s="255"/>
      <c r="J378" s="250"/>
      <c r="K378" s="250"/>
      <c r="L378" s="256"/>
      <c r="M378" s="257"/>
      <c r="N378" s="258"/>
      <c r="O378" s="258"/>
      <c r="P378" s="258"/>
      <c r="Q378" s="258"/>
      <c r="R378" s="258"/>
      <c r="S378" s="258"/>
      <c r="T378" s="25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0" t="s">
        <v>142</v>
      </c>
      <c r="AU378" s="260" t="s">
        <v>140</v>
      </c>
      <c r="AV378" s="13" t="s">
        <v>140</v>
      </c>
      <c r="AW378" s="13" t="s">
        <v>30</v>
      </c>
      <c r="AX378" s="13" t="s">
        <v>73</v>
      </c>
      <c r="AY378" s="260" t="s">
        <v>132</v>
      </c>
    </row>
    <row r="379" s="13" customFormat="1">
      <c r="A379" s="13"/>
      <c r="B379" s="249"/>
      <c r="C379" s="250"/>
      <c r="D379" s="251" t="s">
        <v>142</v>
      </c>
      <c r="E379" s="252" t="s">
        <v>1</v>
      </c>
      <c r="F379" s="253" t="s">
        <v>858</v>
      </c>
      <c r="G379" s="250"/>
      <c r="H379" s="254">
        <v>17.399999999999999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142</v>
      </c>
      <c r="AU379" s="260" t="s">
        <v>140</v>
      </c>
      <c r="AV379" s="13" t="s">
        <v>140</v>
      </c>
      <c r="AW379" s="13" t="s">
        <v>30</v>
      </c>
      <c r="AX379" s="13" t="s">
        <v>73</v>
      </c>
      <c r="AY379" s="260" t="s">
        <v>132</v>
      </c>
    </row>
    <row r="380" s="14" customFormat="1">
      <c r="A380" s="14"/>
      <c r="B380" s="261"/>
      <c r="C380" s="262"/>
      <c r="D380" s="251" t="s">
        <v>142</v>
      </c>
      <c r="E380" s="263" t="s">
        <v>1</v>
      </c>
      <c r="F380" s="264" t="s">
        <v>177</v>
      </c>
      <c r="G380" s="262"/>
      <c r="H380" s="265">
        <v>34.899999999999999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1" t="s">
        <v>142</v>
      </c>
      <c r="AU380" s="271" t="s">
        <v>140</v>
      </c>
      <c r="AV380" s="14" t="s">
        <v>139</v>
      </c>
      <c r="AW380" s="14" t="s">
        <v>30</v>
      </c>
      <c r="AX380" s="14" t="s">
        <v>81</v>
      </c>
      <c r="AY380" s="271" t="s">
        <v>132</v>
      </c>
    </row>
    <row r="381" s="2" customFormat="1" ht="21.75" customHeight="1">
      <c r="A381" s="37"/>
      <c r="B381" s="38"/>
      <c r="C381" s="235" t="s">
        <v>859</v>
      </c>
      <c r="D381" s="235" t="s">
        <v>135</v>
      </c>
      <c r="E381" s="236" t="s">
        <v>860</v>
      </c>
      <c r="F381" s="237" t="s">
        <v>861</v>
      </c>
      <c r="G381" s="238" t="s">
        <v>260</v>
      </c>
      <c r="H381" s="239">
        <v>35.700000000000003</v>
      </c>
      <c r="I381" s="240"/>
      <c r="J381" s="241">
        <f>ROUND(I381*H381,2)</f>
        <v>0</v>
      </c>
      <c r="K381" s="242"/>
      <c r="L381" s="43"/>
      <c r="M381" s="243" t="s">
        <v>1</v>
      </c>
      <c r="N381" s="244" t="s">
        <v>39</v>
      </c>
      <c r="O381" s="90"/>
      <c r="P381" s="245">
        <f>O381*H381</f>
        <v>0</v>
      </c>
      <c r="Q381" s="245">
        <v>2.0000000000000002E-05</v>
      </c>
      <c r="R381" s="245">
        <f>Q381*H381</f>
        <v>0.00071400000000000012</v>
      </c>
      <c r="S381" s="245">
        <v>0</v>
      </c>
      <c r="T381" s="24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47" t="s">
        <v>222</v>
      </c>
      <c r="AT381" s="247" t="s">
        <v>135</v>
      </c>
      <c r="AU381" s="247" t="s">
        <v>140</v>
      </c>
      <c r="AY381" s="16" t="s">
        <v>132</v>
      </c>
      <c r="BE381" s="248">
        <f>IF(N381="základní",J381,0)</f>
        <v>0</v>
      </c>
      <c r="BF381" s="248">
        <f>IF(N381="snížená",J381,0)</f>
        <v>0</v>
      </c>
      <c r="BG381" s="248">
        <f>IF(N381="zákl. přenesená",J381,0)</f>
        <v>0</v>
      </c>
      <c r="BH381" s="248">
        <f>IF(N381="sníž. přenesená",J381,0)</f>
        <v>0</v>
      </c>
      <c r="BI381" s="248">
        <f>IF(N381="nulová",J381,0)</f>
        <v>0</v>
      </c>
      <c r="BJ381" s="16" t="s">
        <v>140</v>
      </c>
      <c r="BK381" s="248">
        <f>ROUND(I381*H381,2)</f>
        <v>0</v>
      </c>
      <c r="BL381" s="16" t="s">
        <v>222</v>
      </c>
      <c r="BM381" s="247" t="s">
        <v>862</v>
      </c>
    </row>
    <row r="382" s="13" customFormat="1">
      <c r="A382" s="13"/>
      <c r="B382" s="249"/>
      <c r="C382" s="250"/>
      <c r="D382" s="251" t="s">
        <v>142</v>
      </c>
      <c r="E382" s="252" t="s">
        <v>1</v>
      </c>
      <c r="F382" s="253" t="s">
        <v>857</v>
      </c>
      <c r="G382" s="250"/>
      <c r="H382" s="254">
        <v>17.5</v>
      </c>
      <c r="I382" s="255"/>
      <c r="J382" s="250"/>
      <c r="K382" s="250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142</v>
      </c>
      <c r="AU382" s="260" t="s">
        <v>140</v>
      </c>
      <c r="AV382" s="13" t="s">
        <v>140</v>
      </c>
      <c r="AW382" s="13" t="s">
        <v>30</v>
      </c>
      <c r="AX382" s="13" t="s">
        <v>73</v>
      </c>
      <c r="AY382" s="260" t="s">
        <v>132</v>
      </c>
    </row>
    <row r="383" s="13" customFormat="1">
      <c r="A383" s="13"/>
      <c r="B383" s="249"/>
      <c r="C383" s="250"/>
      <c r="D383" s="251" t="s">
        <v>142</v>
      </c>
      <c r="E383" s="252" t="s">
        <v>1</v>
      </c>
      <c r="F383" s="253" t="s">
        <v>863</v>
      </c>
      <c r="G383" s="250"/>
      <c r="H383" s="254">
        <v>18.199999999999999</v>
      </c>
      <c r="I383" s="255"/>
      <c r="J383" s="250"/>
      <c r="K383" s="250"/>
      <c r="L383" s="256"/>
      <c r="M383" s="257"/>
      <c r="N383" s="258"/>
      <c r="O383" s="258"/>
      <c r="P383" s="258"/>
      <c r="Q383" s="258"/>
      <c r="R383" s="258"/>
      <c r="S383" s="258"/>
      <c r="T383" s="25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0" t="s">
        <v>142</v>
      </c>
      <c r="AU383" s="260" t="s">
        <v>140</v>
      </c>
      <c r="AV383" s="13" t="s">
        <v>140</v>
      </c>
      <c r="AW383" s="13" t="s">
        <v>30</v>
      </c>
      <c r="AX383" s="13" t="s">
        <v>73</v>
      </c>
      <c r="AY383" s="260" t="s">
        <v>132</v>
      </c>
    </row>
    <row r="384" s="14" customFormat="1">
      <c r="A384" s="14"/>
      <c r="B384" s="261"/>
      <c r="C384" s="262"/>
      <c r="D384" s="251" t="s">
        <v>142</v>
      </c>
      <c r="E384" s="263" t="s">
        <v>1</v>
      </c>
      <c r="F384" s="264" t="s">
        <v>177</v>
      </c>
      <c r="G384" s="262"/>
      <c r="H384" s="265">
        <v>35.700000000000003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1" t="s">
        <v>142</v>
      </c>
      <c r="AU384" s="271" t="s">
        <v>140</v>
      </c>
      <c r="AV384" s="14" t="s">
        <v>139</v>
      </c>
      <c r="AW384" s="14" t="s">
        <v>30</v>
      </c>
      <c r="AX384" s="14" t="s">
        <v>81</v>
      </c>
      <c r="AY384" s="271" t="s">
        <v>132</v>
      </c>
    </row>
    <row r="385" s="2" customFormat="1" ht="16.5" customHeight="1">
      <c r="A385" s="37"/>
      <c r="B385" s="38"/>
      <c r="C385" s="272" t="s">
        <v>864</v>
      </c>
      <c r="D385" s="272" t="s">
        <v>227</v>
      </c>
      <c r="E385" s="273" t="s">
        <v>865</v>
      </c>
      <c r="F385" s="274" t="s">
        <v>866</v>
      </c>
      <c r="G385" s="275" t="s">
        <v>260</v>
      </c>
      <c r="H385" s="276">
        <v>36.414000000000001</v>
      </c>
      <c r="I385" s="277"/>
      <c r="J385" s="278">
        <f>ROUND(I385*H385,2)</f>
        <v>0</v>
      </c>
      <c r="K385" s="279"/>
      <c r="L385" s="280"/>
      <c r="M385" s="281" t="s">
        <v>1</v>
      </c>
      <c r="N385" s="282" t="s">
        <v>39</v>
      </c>
      <c r="O385" s="90"/>
      <c r="P385" s="245">
        <f>O385*H385</f>
        <v>0</v>
      </c>
      <c r="Q385" s="245">
        <v>0.00020000000000000001</v>
      </c>
      <c r="R385" s="245">
        <f>Q385*H385</f>
        <v>0.0072828000000000007</v>
      </c>
      <c r="S385" s="245">
        <v>0</v>
      </c>
      <c r="T385" s="24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47" t="s">
        <v>296</v>
      </c>
      <c r="AT385" s="247" t="s">
        <v>227</v>
      </c>
      <c r="AU385" s="247" t="s">
        <v>140</v>
      </c>
      <c r="AY385" s="16" t="s">
        <v>132</v>
      </c>
      <c r="BE385" s="248">
        <f>IF(N385="základní",J385,0)</f>
        <v>0</v>
      </c>
      <c r="BF385" s="248">
        <f>IF(N385="snížená",J385,0)</f>
        <v>0</v>
      </c>
      <c r="BG385" s="248">
        <f>IF(N385="zákl. přenesená",J385,0)</f>
        <v>0</v>
      </c>
      <c r="BH385" s="248">
        <f>IF(N385="sníž. přenesená",J385,0)</f>
        <v>0</v>
      </c>
      <c r="BI385" s="248">
        <f>IF(N385="nulová",J385,0)</f>
        <v>0</v>
      </c>
      <c r="BJ385" s="16" t="s">
        <v>140</v>
      </c>
      <c r="BK385" s="248">
        <f>ROUND(I385*H385,2)</f>
        <v>0</v>
      </c>
      <c r="BL385" s="16" t="s">
        <v>222</v>
      </c>
      <c r="BM385" s="247" t="s">
        <v>867</v>
      </c>
    </row>
    <row r="386" s="13" customFormat="1">
      <c r="A386" s="13"/>
      <c r="B386" s="249"/>
      <c r="C386" s="250"/>
      <c r="D386" s="251" t="s">
        <v>142</v>
      </c>
      <c r="E386" s="250"/>
      <c r="F386" s="253" t="s">
        <v>868</v>
      </c>
      <c r="G386" s="250"/>
      <c r="H386" s="254">
        <v>36.414000000000001</v>
      </c>
      <c r="I386" s="255"/>
      <c r="J386" s="250"/>
      <c r="K386" s="250"/>
      <c r="L386" s="256"/>
      <c r="M386" s="257"/>
      <c r="N386" s="258"/>
      <c r="O386" s="258"/>
      <c r="P386" s="258"/>
      <c r="Q386" s="258"/>
      <c r="R386" s="258"/>
      <c r="S386" s="258"/>
      <c r="T386" s="25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0" t="s">
        <v>142</v>
      </c>
      <c r="AU386" s="260" t="s">
        <v>140</v>
      </c>
      <c r="AV386" s="13" t="s">
        <v>140</v>
      </c>
      <c r="AW386" s="13" t="s">
        <v>4</v>
      </c>
      <c r="AX386" s="13" t="s">
        <v>81</v>
      </c>
      <c r="AY386" s="260" t="s">
        <v>132</v>
      </c>
    </row>
    <row r="387" s="2" customFormat="1" ht="16.5" customHeight="1">
      <c r="A387" s="37"/>
      <c r="B387" s="38"/>
      <c r="C387" s="235" t="s">
        <v>869</v>
      </c>
      <c r="D387" s="235" t="s">
        <v>135</v>
      </c>
      <c r="E387" s="236" t="s">
        <v>870</v>
      </c>
      <c r="F387" s="237" t="s">
        <v>871</v>
      </c>
      <c r="G387" s="238" t="s">
        <v>151</v>
      </c>
      <c r="H387" s="239">
        <v>45.347999999999999</v>
      </c>
      <c r="I387" s="240"/>
      <c r="J387" s="241">
        <f>ROUND(I387*H387,2)</f>
        <v>0</v>
      </c>
      <c r="K387" s="242"/>
      <c r="L387" s="43"/>
      <c r="M387" s="243" t="s">
        <v>1</v>
      </c>
      <c r="N387" s="244" t="s">
        <v>39</v>
      </c>
      <c r="O387" s="90"/>
      <c r="P387" s="245">
        <f>O387*H387</f>
        <v>0</v>
      </c>
      <c r="Q387" s="245">
        <v>0</v>
      </c>
      <c r="R387" s="245">
        <f>Q387*H387</f>
        <v>0</v>
      </c>
      <c r="S387" s="245">
        <v>0.014999999999999999</v>
      </c>
      <c r="T387" s="246">
        <f>S387*H387</f>
        <v>0.68021999999999994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47" t="s">
        <v>222</v>
      </c>
      <c r="AT387" s="247" t="s">
        <v>135</v>
      </c>
      <c r="AU387" s="247" t="s">
        <v>140</v>
      </c>
      <c r="AY387" s="16" t="s">
        <v>132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6" t="s">
        <v>140</v>
      </c>
      <c r="BK387" s="248">
        <f>ROUND(I387*H387,2)</f>
        <v>0</v>
      </c>
      <c r="BL387" s="16" t="s">
        <v>222</v>
      </c>
      <c r="BM387" s="247" t="s">
        <v>872</v>
      </c>
    </row>
    <row r="388" s="13" customFormat="1">
      <c r="A388" s="13"/>
      <c r="B388" s="249"/>
      <c r="C388" s="250"/>
      <c r="D388" s="251" t="s">
        <v>142</v>
      </c>
      <c r="E388" s="252" t="s">
        <v>1</v>
      </c>
      <c r="F388" s="253" t="s">
        <v>873</v>
      </c>
      <c r="G388" s="250"/>
      <c r="H388" s="254">
        <v>22.795000000000002</v>
      </c>
      <c r="I388" s="255"/>
      <c r="J388" s="250"/>
      <c r="K388" s="250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142</v>
      </c>
      <c r="AU388" s="260" t="s">
        <v>140</v>
      </c>
      <c r="AV388" s="13" t="s">
        <v>140</v>
      </c>
      <c r="AW388" s="13" t="s">
        <v>30</v>
      </c>
      <c r="AX388" s="13" t="s">
        <v>73</v>
      </c>
      <c r="AY388" s="260" t="s">
        <v>132</v>
      </c>
    </row>
    <row r="389" s="13" customFormat="1">
      <c r="A389" s="13"/>
      <c r="B389" s="249"/>
      <c r="C389" s="250"/>
      <c r="D389" s="251" t="s">
        <v>142</v>
      </c>
      <c r="E389" s="252" t="s">
        <v>1</v>
      </c>
      <c r="F389" s="253" t="s">
        <v>874</v>
      </c>
      <c r="G389" s="250"/>
      <c r="H389" s="254">
        <v>22.553000000000001</v>
      </c>
      <c r="I389" s="255"/>
      <c r="J389" s="250"/>
      <c r="K389" s="250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142</v>
      </c>
      <c r="AU389" s="260" t="s">
        <v>140</v>
      </c>
      <c r="AV389" s="13" t="s">
        <v>140</v>
      </c>
      <c r="AW389" s="13" t="s">
        <v>30</v>
      </c>
      <c r="AX389" s="13" t="s">
        <v>73</v>
      </c>
      <c r="AY389" s="260" t="s">
        <v>132</v>
      </c>
    </row>
    <row r="390" s="14" customFormat="1">
      <c r="A390" s="14"/>
      <c r="B390" s="261"/>
      <c r="C390" s="262"/>
      <c r="D390" s="251" t="s">
        <v>142</v>
      </c>
      <c r="E390" s="263" t="s">
        <v>1</v>
      </c>
      <c r="F390" s="264" t="s">
        <v>177</v>
      </c>
      <c r="G390" s="262"/>
      <c r="H390" s="265">
        <v>45.347999999999999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1" t="s">
        <v>142</v>
      </c>
      <c r="AU390" s="271" t="s">
        <v>140</v>
      </c>
      <c r="AV390" s="14" t="s">
        <v>139</v>
      </c>
      <c r="AW390" s="14" t="s">
        <v>30</v>
      </c>
      <c r="AX390" s="14" t="s">
        <v>81</v>
      </c>
      <c r="AY390" s="271" t="s">
        <v>132</v>
      </c>
    </row>
    <row r="391" s="2" customFormat="1" ht="16.5" customHeight="1">
      <c r="A391" s="37"/>
      <c r="B391" s="38"/>
      <c r="C391" s="235" t="s">
        <v>875</v>
      </c>
      <c r="D391" s="235" t="s">
        <v>135</v>
      </c>
      <c r="E391" s="236" t="s">
        <v>876</v>
      </c>
      <c r="F391" s="237" t="s">
        <v>877</v>
      </c>
      <c r="G391" s="238" t="s">
        <v>151</v>
      </c>
      <c r="H391" s="239">
        <v>45.347999999999999</v>
      </c>
      <c r="I391" s="240"/>
      <c r="J391" s="241">
        <f>ROUND(I391*H391,2)</f>
        <v>0</v>
      </c>
      <c r="K391" s="242"/>
      <c r="L391" s="43"/>
      <c r="M391" s="243" t="s">
        <v>1</v>
      </c>
      <c r="N391" s="244" t="s">
        <v>39</v>
      </c>
      <c r="O391" s="90"/>
      <c r="P391" s="245">
        <f>O391*H391</f>
        <v>0</v>
      </c>
      <c r="Q391" s="245">
        <v>0</v>
      </c>
      <c r="R391" s="245">
        <f>Q391*H391</f>
        <v>0</v>
      </c>
      <c r="S391" s="245">
        <v>0</v>
      </c>
      <c r="T391" s="24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47" t="s">
        <v>222</v>
      </c>
      <c r="AT391" s="247" t="s">
        <v>135</v>
      </c>
      <c r="AU391" s="247" t="s">
        <v>140</v>
      </c>
      <c r="AY391" s="16" t="s">
        <v>132</v>
      </c>
      <c r="BE391" s="248">
        <f>IF(N391="základní",J391,0)</f>
        <v>0</v>
      </c>
      <c r="BF391" s="248">
        <f>IF(N391="snížená",J391,0)</f>
        <v>0</v>
      </c>
      <c r="BG391" s="248">
        <f>IF(N391="zákl. přenesená",J391,0)</f>
        <v>0</v>
      </c>
      <c r="BH391" s="248">
        <f>IF(N391="sníž. přenesená",J391,0)</f>
        <v>0</v>
      </c>
      <c r="BI391" s="248">
        <f>IF(N391="nulová",J391,0)</f>
        <v>0</v>
      </c>
      <c r="BJ391" s="16" t="s">
        <v>140</v>
      </c>
      <c r="BK391" s="248">
        <f>ROUND(I391*H391,2)</f>
        <v>0</v>
      </c>
      <c r="BL391" s="16" t="s">
        <v>222</v>
      </c>
      <c r="BM391" s="247" t="s">
        <v>878</v>
      </c>
    </row>
    <row r="392" s="2" customFormat="1" ht="21.75" customHeight="1">
      <c r="A392" s="37"/>
      <c r="B392" s="38"/>
      <c r="C392" s="272" t="s">
        <v>879</v>
      </c>
      <c r="D392" s="272" t="s">
        <v>227</v>
      </c>
      <c r="E392" s="273" t="s">
        <v>880</v>
      </c>
      <c r="F392" s="274" t="s">
        <v>881</v>
      </c>
      <c r="G392" s="275" t="s">
        <v>151</v>
      </c>
      <c r="H392" s="276">
        <v>49.883000000000003</v>
      </c>
      <c r="I392" s="277"/>
      <c r="J392" s="278">
        <f>ROUND(I392*H392,2)</f>
        <v>0</v>
      </c>
      <c r="K392" s="279"/>
      <c r="L392" s="280"/>
      <c r="M392" s="281" t="s">
        <v>1</v>
      </c>
      <c r="N392" s="282" t="s">
        <v>39</v>
      </c>
      <c r="O392" s="90"/>
      <c r="P392" s="245">
        <f>O392*H392</f>
        <v>0</v>
      </c>
      <c r="Q392" s="245">
        <v>0.0055999999999999999</v>
      </c>
      <c r="R392" s="245">
        <f>Q392*H392</f>
        <v>0.2793448</v>
      </c>
      <c r="S392" s="245">
        <v>0</v>
      </c>
      <c r="T392" s="24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7" t="s">
        <v>296</v>
      </c>
      <c r="AT392" s="247" t="s">
        <v>227</v>
      </c>
      <c r="AU392" s="247" t="s">
        <v>140</v>
      </c>
      <c r="AY392" s="16" t="s">
        <v>132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16" t="s">
        <v>140</v>
      </c>
      <c r="BK392" s="248">
        <f>ROUND(I392*H392,2)</f>
        <v>0</v>
      </c>
      <c r="BL392" s="16" t="s">
        <v>222</v>
      </c>
      <c r="BM392" s="247" t="s">
        <v>882</v>
      </c>
    </row>
    <row r="393" s="13" customFormat="1">
      <c r="A393" s="13"/>
      <c r="B393" s="249"/>
      <c r="C393" s="250"/>
      <c r="D393" s="251" t="s">
        <v>142</v>
      </c>
      <c r="E393" s="250"/>
      <c r="F393" s="253" t="s">
        <v>883</v>
      </c>
      <c r="G393" s="250"/>
      <c r="H393" s="254">
        <v>49.883000000000003</v>
      </c>
      <c r="I393" s="255"/>
      <c r="J393" s="250"/>
      <c r="K393" s="250"/>
      <c r="L393" s="256"/>
      <c r="M393" s="257"/>
      <c r="N393" s="258"/>
      <c r="O393" s="258"/>
      <c r="P393" s="258"/>
      <c r="Q393" s="258"/>
      <c r="R393" s="258"/>
      <c r="S393" s="258"/>
      <c r="T393" s="25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0" t="s">
        <v>142</v>
      </c>
      <c r="AU393" s="260" t="s">
        <v>140</v>
      </c>
      <c r="AV393" s="13" t="s">
        <v>140</v>
      </c>
      <c r="AW393" s="13" t="s">
        <v>4</v>
      </c>
      <c r="AX393" s="13" t="s">
        <v>81</v>
      </c>
      <c r="AY393" s="260" t="s">
        <v>132</v>
      </c>
    </row>
    <row r="394" s="2" customFormat="1" ht="21.75" customHeight="1">
      <c r="A394" s="37"/>
      <c r="B394" s="38"/>
      <c r="C394" s="235" t="s">
        <v>884</v>
      </c>
      <c r="D394" s="235" t="s">
        <v>135</v>
      </c>
      <c r="E394" s="236" t="s">
        <v>885</v>
      </c>
      <c r="F394" s="237" t="s">
        <v>886</v>
      </c>
      <c r="G394" s="238" t="s">
        <v>151</v>
      </c>
      <c r="H394" s="239">
        <v>45.347999999999999</v>
      </c>
      <c r="I394" s="240"/>
      <c r="J394" s="241">
        <f>ROUND(I394*H394,2)</f>
        <v>0</v>
      </c>
      <c r="K394" s="242"/>
      <c r="L394" s="43"/>
      <c r="M394" s="243" t="s">
        <v>1</v>
      </c>
      <c r="N394" s="244" t="s">
        <v>39</v>
      </c>
      <c r="O394" s="90"/>
      <c r="P394" s="245">
        <f>O394*H394</f>
        <v>0</v>
      </c>
      <c r="Q394" s="245">
        <v>0</v>
      </c>
      <c r="R394" s="245">
        <f>Q394*H394</f>
        <v>0</v>
      </c>
      <c r="S394" s="245">
        <v>0</v>
      </c>
      <c r="T394" s="24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47" t="s">
        <v>222</v>
      </c>
      <c r="AT394" s="247" t="s">
        <v>135</v>
      </c>
      <c r="AU394" s="247" t="s">
        <v>140</v>
      </c>
      <c r="AY394" s="16" t="s">
        <v>132</v>
      </c>
      <c r="BE394" s="248">
        <f>IF(N394="základní",J394,0)</f>
        <v>0</v>
      </c>
      <c r="BF394" s="248">
        <f>IF(N394="snížená",J394,0)</f>
        <v>0</v>
      </c>
      <c r="BG394" s="248">
        <f>IF(N394="zákl. přenesená",J394,0)</f>
        <v>0</v>
      </c>
      <c r="BH394" s="248">
        <f>IF(N394="sníž. přenesená",J394,0)</f>
        <v>0</v>
      </c>
      <c r="BI394" s="248">
        <f>IF(N394="nulová",J394,0)</f>
        <v>0</v>
      </c>
      <c r="BJ394" s="16" t="s">
        <v>140</v>
      </c>
      <c r="BK394" s="248">
        <f>ROUND(I394*H394,2)</f>
        <v>0</v>
      </c>
      <c r="BL394" s="16" t="s">
        <v>222</v>
      </c>
      <c r="BM394" s="247" t="s">
        <v>887</v>
      </c>
    </row>
    <row r="395" s="2" customFormat="1" ht="16.5" customHeight="1">
      <c r="A395" s="37"/>
      <c r="B395" s="38"/>
      <c r="C395" s="272" t="s">
        <v>888</v>
      </c>
      <c r="D395" s="272" t="s">
        <v>227</v>
      </c>
      <c r="E395" s="273" t="s">
        <v>889</v>
      </c>
      <c r="F395" s="274" t="s">
        <v>890</v>
      </c>
      <c r="G395" s="275" t="s">
        <v>151</v>
      </c>
      <c r="H395" s="276">
        <v>49.883000000000003</v>
      </c>
      <c r="I395" s="277"/>
      <c r="J395" s="278">
        <f>ROUND(I395*H395,2)</f>
        <v>0</v>
      </c>
      <c r="K395" s="279"/>
      <c r="L395" s="280"/>
      <c r="M395" s="281" t="s">
        <v>1</v>
      </c>
      <c r="N395" s="282" t="s">
        <v>39</v>
      </c>
      <c r="O395" s="90"/>
      <c r="P395" s="245">
        <f>O395*H395</f>
        <v>0</v>
      </c>
      <c r="Q395" s="245">
        <v>0.00059999999999999995</v>
      </c>
      <c r="R395" s="245">
        <f>Q395*H395</f>
        <v>0.029929799999999999</v>
      </c>
      <c r="S395" s="245">
        <v>0</v>
      </c>
      <c r="T395" s="246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47" t="s">
        <v>296</v>
      </c>
      <c r="AT395" s="247" t="s">
        <v>227</v>
      </c>
      <c r="AU395" s="247" t="s">
        <v>140</v>
      </c>
      <c r="AY395" s="16" t="s">
        <v>132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6" t="s">
        <v>140</v>
      </c>
      <c r="BK395" s="248">
        <f>ROUND(I395*H395,2)</f>
        <v>0</v>
      </c>
      <c r="BL395" s="16" t="s">
        <v>222</v>
      </c>
      <c r="BM395" s="247" t="s">
        <v>891</v>
      </c>
    </row>
    <row r="396" s="13" customFormat="1">
      <c r="A396" s="13"/>
      <c r="B396" s="249"/>
      <c r="C396" s="250"/>
      <c r="D396" s="251" t="s">
        <v>142</v>
      </c>
      <c r="E396" s="250"/>
      <c r="F396" s="253" t="s">
        <v>883</v>
      </c>
      <c r="G396" s="250"/>
      <c r="H396" s="254">
        <v>49.883000000000003</v>
      </c>
      <c r="I396" s="255"/>
      <c r="J396" s="250"/>
      <c r="K396" s="250"/>
      <c r="L396" s="256"/>
      <c r="M396" s="257"/>
      <c r="N396" s="258"/>
      <c r="O396" s="258"/>
      <c r="P396" s="258"/>
      <c r="Q396" s="258"/>
      <c r="R396" s="258"/>
      <c r="S396" s="258"/>
      <c r="T396" s="25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0" t="s">
        <v>142</v>
      </c>
      <c r="AU396" s="260" t="s">
        <v>140</v>
      </c>
      <c r="AV396" s="13" t="s">
        <v>140</v>
      </c>
      <c r="AW396" s="13" t="s">
        <v>4</v>
      </c>
      <c r="AX396" s="13" t="s">
        <v>81</v>
      </c>
      <c r="AY396" s="260" t="s">
        <v>132</v>
      </c>
    </row>
    <row r="397" s="2" customFormat="1" ht="21.75" customHeight="1">
      <c r="A397" s="37"/>
      <c r="B397" s="38"/>
      <c r="C397" s="235" t="s">
        <v>892</v>
      </c>
      <c r="D397" s="235" t="s">
        <v>135</v>
      </c>
      <c r="E397" s="236" t="s">
        <v>893</v>
      </c>
      <c r="F397" s="237" t="s">
        <v>894</v>
      </c>
      <c r="G397" s="238" t="s">
        <v>361</v>
      </c>
      <c r="H397" s="283"/>
      <c r="I397" s="240"/>
      <c r="J397" s="241">
        <f>ROUND(I397*H397,2)</f>
        <v>0</v>
      </c>
      <c r="K397" s="242"/>
      <c r="L397" s="43"/>
      <c r="M397" s="243" t="s">
        <v>1</v>
      </c>
      <c r="N397" s="244" t="s">
        <v>39</v>
      </c>
      <c r="O397" s="90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47" t="s">
        <v>222</v>
      </c>
      <c r="AT397" s="247" t="s">
        <v>135</v>
      </c>
      <c r="AU397" s="247" t="s">
        <v>140</v>
      </c>
      <c r="AY397" s="16" t="s">
        <v>132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6" t="s">
        <v>140</v>
      </c>
      <c r="BK397" s="248">
        <f>ROUND(I397*H397,2)</f>
        <v>0</v>
      </c>
      <c r="BL397" s="16" t="s">
        <v>222</v>
      </c>
      <c r="BM397" s="247" t="s">
        <v>895</v>
      </c>
    </row>
    <row r="398" s="12" customFormat="1" ht="22.8" customHeight="1">
      <c r="A398" s="12"/>
      <c r="B398" s="219"/>
      <c r="C398" s="220"/>
      <c r="D398" s="221" t="s">
        <v>72</v>
      </c>
      <c r="E398" s="233" t="s">
        <v>896</v>
      </c>
      <c r="F398" s="233" t="s">
        <v>897</v>
      </c>
      <c r="G398" s="220"/>
      <c r="H398" s="220"/>
      <c r="I398" s="223"/>
      <c r="J398" s="234">
        <f>BK398</f>
        <v>0</v>
      </c>
      <c r="K398" s="220"/>
      <c r="L398" s="225"/>
      <c r="M398" s="226"/>
      <c r="N398" s="227"/>
      <c r="O398" s="227"/>
      <c r="P398" s="228">
        <f>SUM(P399:P413)</f>
        <v>0</v>
      </c>
      <c r="Q398" s="227"/>
      <c r="R398" s="228">
        <f>SUM(R399:R413)</f>
        <v>0.31251245999999999</v>
      </c>
      <c r="S398" s="227"/>
      <c r="T398" s="229">
        <f>SUM(T399:T413)</f>
        <v>0.059699999999999996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30" t="s">
        <v>140</v>
      </c>
      <c r="AT398" s="231" t="s">
        <v>72</v>
      </c>
      <c r="AU398" s="231" t="s">
        <v>81</v>
      </c>
      <c r="AY398" s="230" t="s">
        <v>132</v>
      </c>
      <c r="BK398" s="232">
        <f>SUM(BK399:BK413)</f>
        <v>0</v>
      </c>
    </row>
    <row r="399" s="2" customFormat="1" ht="21.75" customHeight="1">
      <c r="A399" s="37"/>
      <c r="B399" s="38"/>
      <c r="C399" s="235" t="s">
        <v>898</v>
      </c>
      <c r="D399" s="235" t="s">
        <v>135</v>
      </c>
      <c r="E399" s="236" t="s">
        <v>899</v>
      </c>
      <c r="F399" s="237" t="s">
        <v>900</v>
      </c>
      <c r="G399" s="238" t="s">
        <v>151</v>
      </c>
      <c r="H399" s="239">
        <v>19.899999999999999</v>
      </c>
      <c r="I399" s="240"/>
      <c r="J399" s="241">
        <f>ROUND(I399*H399,2)</f>
        <v>0</v>
      </c>
      <c r="K399" s="242"/>
      <c r="L399" s="43"/>
      <c r="M399" s="243" t="s">
        <v>1</v>
      </c>
      <c r="N399" s="244" t="s">
        <v>39</v>
      </c>
      <c r="O399" s="90"/>
      <c r="P399" s="245">
        <f>O399*H399</f>
        <v>0</v>
      </c>
      <c r="Q399" s="245">
        <v>0.012</v>
      </c>
      <c r="R399" s="245">
        <f>Q399*H399</f>
        <v>0.23879999999999998</v>
      </c>
      <c r="S399" s="245">
        <v>0</v>
      </c>
      <c r="T399" s="24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47" t="s">
        <v>222</v>
      </c>
      <c r="AT399" s="247" t="s">
        <v>135</v>
      </c>
      <c r="AU399" s="247" t="s">
        <v>140</v>
      </c>
      <c r="AY399" s="16" t="s">
        <v>132</v>
      </c>
      <c r="BE399" s="248">
        <f>IF(N399="základní",J399,0)</f>
        <v>0</v>
      </c>
      <c r="BF399" s="248">
        <f>IF(N399="snížená",J399,0)</f>
        <v>0</v>
      </c>
      <c r="BG399" s="248">
        <f>IF(N399="zákl. přenesená",J399,0)</f>
        <v>0</v>
      </c>
      <c r="BH399" s="248">
        <f>IF(N399="sníž. přenesená",J399,0)</f>
        <v>0</v>
      </c>
      <c r="BI399" s="248">
        <f>IF(N399="nulová",J399,0)</f>
        <v>0</v>
      </c>
      <c r="BJ399" s="16" t="s">
        <v>140</v>
      </c>
      <c r="BK399" s="248">
        <f>ROUND(I399*H399,2)</f>
        <v>0</v>
      </c>
      <c r="BL399" s="16" t="s">
        <v>222</v>
      </c>
      <c r="BM399" s="247" t="s">
        <v>901</v>
      </c>
    </row>
    <row r="400" s="2" customFormat="1" ht="21.75" customHeight="1">
      <c r="A400" s="37"/>
      <c r="B400" s="38"/>
      <c r="C400" s="235" t="s">
        <v>902</v>
      </c>
      <c r="D400" s="235" t="s">
        <v>135</v>
      </c>
      <c r="E400" s="236" t="s">
        <v>903</v>
      </c>
      <c r="F400" s="237" t="s">
        <v>904</v>
      </c>
      <c r="G400" s="238" t="s">
        <v>151</v>
      </c>
      <c r="H400" s="239">
        <v>19.899999999999999</v>
      </c>
      <c r="I400" s="240"/>
      <c r="J400" s="241">
        <f>ROUND(I400*H400,2)</f>
        <v>0</v>
      </c>
      <c r="K400" s="242"/>
      <c r="L400" s="43"/>
      <c r="M400" s="243" t="s">
        <v>1</v>
      </c>
      <c r="N400" s="244" t="s">
        <v>39</v>
      </c>
      <c r="O400" s="90"/>
      <c r="P400" s="245">
        <f>O400*H400</f>
        <v>0</v>
      </c>
      <c r="Q400" s="245">
        <v>0</v>
      </c>
      <c r="R400" s="245">
        <f>Q400*H400</f>
        <v>0</v>
      </c>
      <c r="S400" s="245">
        <v>0.0030000000000000001</v>
      </c>
      <c r="T400" s="246">
        <f>S400*H400</f>
        <v>0.059699999999999996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47" t="s">
        <v>222</v>
      </c>
      <c r="AT400" s="247" t="s">
        <v>135</v>
      </c>
      <c r="AU400" s="247" t="s">
        <v>140</v>
      </c>
      <c r="AY400" s="16" t="s">
        <v>132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6" t="s">
        <v>140</v>
      </c>
      <c r="BK400" s="248">
        <f>ROUND(I400*H400,2)</f>
        <v>0</v>
      </c>
      <c r="BL400" s="16" t="s">
        <v>222</v>
      </c>
      <c r="BM400" s="247" t="s">
        <v>905</v>
      </c>
    </row>
    <row r="401" s="13" customFormat="1">
      <c r="A401" s="13"/>
      <c r="B401" s="249"/>
      <c r="C401" s="250"/>
      <c r="D401" s="251" t="s">
        <v>142</v>
      </c>
      <c r="E401" s="252" t="s">
        <v>1</v>
      </c>
      <c r="F401" s="253" t="s">
        <v>906</v>
      </c>
      <c r="G401" s="250"/>
      <c r="H401" s="254">
        <v>13.199999999999999</v>
      </c>
      <c r="I401" s="255"/>
      <c r="J401" s="250"/>
      <c r="K401" s="250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142</v>
      </c>
      <c r="AU401" s="260" t="s">
        <v>140</v>
      </c>
      <c r="AV401" s="13" t="s">
        <v>140</v>
      </c>
      <c r="AW401" s="13" t="s">
        <v>30</v>
      </c>
      <c r="AX401" s="13" t="s">
        <v>73</v>
      </c>
      <c r="AY401" s="260" t="s">
        <v>132</v>
      </c>
    </row>
    <row r="402" s="13" customFormat="1">
      <c r="A402" s="13"/>
      <c r="B402" s="249"/>
      <c r="C402" s="250"/>
      <c r="D402" s="251" t="s">
        <v>142</v>
      </c>
      <c r="E402" s="252" t="s">
        <v>1</v>
      </c>
      <c r="F402" s="253" t="s">
        <v>907</v>
      </c>
      <c r="G402" s="250"/>
      <c r="H402" s="254">
        <v>6.7000000000000002</v>
      </c>
      <c r="I402" s="255"/>
      <c r="J402" s="250"/>
      <c r="K402" s="250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142</v>
      </c>
      <c r="AU402" s="260" t="s">
        <v>140</v>
      </c>
      <c r="AV402" s="13" t="s">
        <v>140</v>
      </c>
      <c r="AW402" s="13" t="s">
        <v>30</v>
      </c>
      <c r="AX402" s="13" t="s">
        <v>73</v>
      </c>
      <c r="AY402" s="260" t="s">
        <v>132</v>
      </c>
    </row>
    <row r="403" s="14" customFormat="1">
      <c r="A403" s="14"/>
      <c r="B403" s="261"/>
      <c r="C403" s="262"/>
      <c r="D403" s="251" t="s">
        <v>142</v>
      </c>
      <c r="E403" s="263" t="s">
        <v>1</v>
      </c>
      <c r="F403" s="264" t="s">
        <v>177</v>
      </c>
      <c r="G403" s="262"/>
      <c r="H403" s="265">
        <v>19.899999999999999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1" t="s">
        <v>142</v>
      </c>
      <c r="AU403" s="271" t="s">
        <v>140</v>
      </c>
      <c r="AV403" s="14" t="s">
        <v>139</v>
      </c>
      <c r="AW403" s="14" t="s">
        <v>30</v>
      </c>
      <c r="AX403" s="14" t="s">
        <v>81</v>
      </c>
      <c r="AY403" s="271" t="s">
        <v>132</v>
      </c>
    </row>
    <row r="404" s="2" customFormat="1" ht="16.5" customHeight="1">
      <c r="A404" s="37"/>
      <c r="B404" s="38"/>
      <c r="C404" s="235" t="s">
        <v>908</v>
      </c>
      <c r="D404" s="235" t="s">
        <v>135</v>
      </c>
      <c r="E404" s="236" t="s">
        <v>909</v>
      </c>
      <c r="F404" s="237" t="s">
        <v>910</v>
      </c>
      <c r="G404" s="238" t="s">
        <v>151</v>
      </c>
      <c r="H404" s="239">
        <v>19.899999999999999</v>
      </c>
      <c r="I404" s="240"/>
      <c r="J404" s="241">
        <f>ROUND(I404*H404,2)</f>
        <v>0</v>
      </c>
      <c r="K404" s="242"/>
      <c r="L404" s="43"/>
      <c r="M404" s="243" t="s">
        <v>1</v>
      </c>
      <c r="N404" s="244" t="s">
        <v>39</v>
      </c>
      <c r="O404" s="90"/>
      <c r="P404" s="245">
        <f>O404*H404</f>
        <v>0</v>
      </c>
      <c r="Q404" s="245">
        <v>0.00029999999999999997</v>
      </c>
      <c r="R404" s="245">
        <f>Q404*H404</f>
        <v>0.0059699999999999987</v>
      </c>
      <c r="S404" s="245">
        <v>0</v>
      </c>
      <c r="T404" s="24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47" t="s">
        <v>222</v>
      </c>
      <c r="AT404" s="247" t="s">
        <v>135</v>
      </c>
      <c r="AU404" s="247" t="s">
        <v>140</v>
      </c>
      <c r="AY404" s="16" t="s">
        <v>132</v>
      </c>
      <c r="BE404" s="248">
        <f>IF(N404="základní",J404,0)</f>
        <v>0</v>
      </c>
      <c r="BF404" s="248">
        <f>IF(N404="snížená",J404,0)</f>
        <v>0</v>
      </c>
      <c r="BG404" s="248">
        <f>IF(N404="zákl. přenesená",J404,0)</f>
        <v>0</v>
      </c>
      <c r="BH404" s="248">
        <f>IF(N404="sníž. přenesená",J404,0)</f>
        <v>0</v>
      </c>
      <c r="BI404" s="248">
        <f>IF(N404="nulová",J404,0)</f>
        <v>0</v>
      </c>
      <c r="BJ404" s="16" t="s">
        <v>140</v>
      </c>
      <c r="BK404" s="248">
        <f>ROUND(I404*H404,2)</f>
        <v>0</v>
      </c>
      <c r="BL404" s="16" t="s">
        <v>222</v>
      </c>
      <c r="BM404" s="247" t="s">
        <v>911</v>
      </c>
    </row>
    <row r="405" s="2" customFormat="1" ht="16.5" customHeight="1">
      <c r="A405" s="37"/>
      <c r="B405" s="38"/>
      <c r="C405" s="272" t="s">
        <v>912</v>
      </c>
      <c r="D405" s="272" t="s">
        <v>227</v>
      </c>
      <c r="E405" s="273" t="s">
        <v>913</v>
      </c>
      <c r="F405" s="274" t="s">
        <v>914</v>
      </c>
      <c r="G405" s="275" t="s">
        <v>151</v>
      </c>
      <c r="H405" s="276">
        <v>21.890000000000001</v>
      </c>
      <c r="I405" s="277"/>
      <c r="J405" s="278">
        <f>ROUND(I405*H405,2)</f>
        <v>0</v>
      </c>
      <c r="K405" s="279"/>
      <c r="L405" s="280"/>
      <c r="M405" s="281" t="s">
        <v>1</v>
      </c>
      <c r="N405" s="282" t="s">
        <v>39</v>
      </c>
      <c r="O405" s="90"/>
      <c r="P405" s="245">
        <f>O405*H405</f>
        <v>0</v>
      </c>
      <c r="Q405" s="245">
        <v>0.0028300000000000001</v>
      </c>
      <c r="R405" s="245">
        <f>Q405*H405</f>
        <v>0.061948700000000002</v>
      </c>
      <c r="S405" s="245">
        <v>0</v>
      </c>
      <c r="T405" s="24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47" t="s">
        <v>296</v>
      </c>
      <c r="AT405" s="247" t="s">
        <v>227</v>
      </c>
      <c r="AU405" s="247" t="s">
        <v>140</v>
      </c>
      <c r="AY405" s="16" t="s">
        <v>132</v>
      </c>
      <c r="BE405" s="248">
        <f>IF(N405="základní",J405,0)</f>
        <v>0</v>
      </c>
      <c r="BF405" s="248">
        <f>IF(N405="snížená",J405,0)</f>
        <v>0</v>
      </c>
      <c r="BG405" s="248">
        <f>IF(N405="zákl. přenesená",J405,0)</f>
        <v>0</v>
      </c>
      <c r="BH405" s="248">
        <f>IF(N405="sníž. přenesená",J405,0)</f>
        <v>0</v>
      </c>
      <c r="BI405" s="248">
        <f>IF(N405="nulová",J405,0)</f>
        <v>0</v>
      </c>
      <c r="BJ405" s="16" t="s">
        <v>140</v>
      </c>
      <c r="BK405" s="248">
        <f>ROUND(I405*H405,2)</f>
        <v>0</v>
      </c>
      <c r="BL405" s="16" t="s">
        <v>222</v>
      </c>
      <c r="BM405" s="247" t="s">
        <v>915</v>
      </c>
    </row>
    <row r="406" s="13" customFormat="1">
      <c r="A406" s="13"/>
      <c r="B406" s="249"/>
      <c r="C406" s="250"/>
      <c r="D406" s="251" t="s">
        <v>142</v>
      </c>
      <c r="E406" s="250"/>
      <c r="F406" s="253" t="s">
        <v>916</v>
      </c>
      <c r="G406" s="250"/>
      <c r="H406" s="254">
        <v>21.890000000000001</v>
      </c>
      <c r="I406" s="255"/>
      <c r="J406" s="250"/>
      <c r="K406" s="250"/>
      <c r="L406" s="256"/>
      <c r="M406" s="257"/>
      <c r="N406" s="258"/>
      <c r="O406" s="258"/>
      <c r="P406" s="258"/>
      <c r="Q406" s="258"/>
      <c r="R406" s="258"/>
      <c r="S406" s="258"/>
      <c r="T406" s="25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0" t="s">
        <v>142</v>
      </c>
      <c r="AU406" s="260" t="s">
        <v>140</v>
      </c>
      <c r="AV406" s="13" t="s">
        <v>140</v>
      </c>
      <c r="AW406" s="13" t="s">
        <v>4</v>
      </c>
      <c r="AX406" s="13" t="s">
        <v>81</v>
      </c>
      <c r="AY406" s="260" t="s">
        <v>132</v>
      </c>
    </row>
    <row r="407" s="2" customFormat="1" ht="16.5" customHeight="1">
      <c r="A407" s="37"/>
      <c r="B407" s="38"/>
      <c r="C407" s="235" t="s">
        <v>917</v>
      </c>
      <c r="D407" s="235" t="s">
        <v>135</v>
      </c>
      <c r="E407" s="236" t="s">
        <v>918</v>
      </c>
      <c r="F407" s="237" t="s">
        <v>919</v>
      </c>
      <c r="G407" s="238" t="s">
        <v>260</v>
      </c>
      <c r="H407" s="239">
        <v>19.600000000000001</v>
      </c>
      <c r="I407" s="240"/>
      <c r="J407" s="241">
        <f>ROUND(I407*H407,2)</f>
        <v>0</v>
      </c>
      <c r="K407" s="242"/>
      <c r="L407" s="43"/>
      <c r="M407" s="243" t="s">
        <v>1</v>
      </c>
      <c r="N407" s="244" t="s">
        <v>39</v>
      </c>
      <c r="O407" s="90"/>
      <c r="P407" s="245">
        <f>O407*H407</f>
        <v>0</v>
      </c>
      <c r="Q407" s="245">
        <v>1.0000000000000001E-05</v>
      </c>
      <c r="R407" s="245">
        <f>Q407*H407</f>
        <v>0.00019600000000000002</v>
      </c>
      <c r="S407" s="245">
        <v>0</v>
      </c>
      <c r="T407" s="24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47" t="s">
        <v>222</v>
      </c>
      <c r="AT407" s="247" t="s">
        <v>135</v>
      </c>
      <c r="AU407" s="247" t="s">
        <v>140</v>
      </c>
      <c r="AY407" s="16" t="s">
        <v>132</v>
      </c>
      <c r="BE407" s="248">
        <f>IF(N407="základní",J407,0)</f>
        <v>0</v>
      </c>
      <c r="BF407" s="248">
        <f>IF(N407="snížená",J407,0)</f>
        <v>0</v>
      </c>
      <c r="BG407" s="248">
        <f>IF(N407="zákl. přenesená",J407,0)</f>
        <v>0</v>
      </c>
      <c r="BH407" s="248">
        <f>IF(N407="sníž. přenesená",J407,0)</f>
        <v>0</v>
      </c>
      <c r="BI407" s="248">
        <f>IF(N407="nulová",J407,0)</f>
        <v>0</v>
      </c>
      <c r="BJ407" s="16" t="s">
        <v>140</v>
      </c>
      <c r="BK407" s="248">
        <f>ROUND(I407*H407,2)</f>
        <v>0</v>
      </c>
      <c r="BL407" s="16" t="s">
        <v>222</v>
      </c>
      <c r="BM407" s="247" t="s">
        <v>920</v>
      </c>
    </row>
    <row r="408" s="13" customFormat="1">
      <c r="A408" s="13"/>
      <c r="B408" s="249"/>
      <c r="C408" s="250"/>
      <c r="D408" s="251" t="s">
        <v>142</v>
      </c>
      <c r="E408" s="252" t="s">
        <v>1</v>
      </c>
      <c r="F408" s="253" t="s">
        <v>921</v>
      </c>
      <c r="G408" s="250"/>
      <c r="H408" s="254">
        <v>10.6</v>
      </c>
      <c r="I408" s="255"/>
      <c r="J408" s="250"/>
      <c r="K408" s="250"/>
      <c r="L408" s="256"/>
      <c r="M408" s="257"/>
      <c r="N408" s="258"/>
      <c r="O408" s="258"/>
      <c r="P408" s="258"/>
      <c r="Q408" s="258"/>
      <c r="R408" s="258"/>
      <c r="S408" s="258"/>
      <c r="T408" s="25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0" t="s">
        <v>142</v>
      </c>
      <c r="AU408" s="260" t="s">
        <v>140</v>
      </c>
      <c r="AV408" s="13" t="s">
        <v>140</v>
      </c>
      <c r="AW408" s="13" t="s">
        <v>30</v>
      </c>
      <c r="AX408" s="13" t="s">
        <v>73</v>
      </c>
      <c r="AY408" s="260" t="s">
        <v>132</v>
      </c>
    </row>
    <row r="409" s="13" customFormat="1">
      <c r="A409" s="13"/>
      <c r="B409" s="249"/>
      <c r="C409" s="250"/>
      <c r="D409" s="251" t="s">
        <v>142</v>
      </c>
      <c r="E409" s="252" t="s">
        <v>1</v>
      </c>
      <c r="F409" s="253" t="s">
        <v>922</v>
      </c>
      <c r="G409" s="250"/>
      <c r="H409" s="254">
        <v>9</v>
      </c>
      <c r="I409" s="255"/>
      <c r="J409" s="250"/>
      <c r="K409" s="250"/>
      <c r="L409" s="256"/>
      <c r="M409" s="257"/>
      <c r="N409" s="258"/>
      <c r="O409" s="258"/>
      <c r="P409" s="258"/>
      <c r="Q409" s="258"/>
      <c r="R409" s="258"/>
      <c r="S409" s="258"/>
      <c r="T409" s="25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0" t="s">
        <v>142</v>
      </c>
      <c r="AU409" s="260" t="s">
        <v>140</v>
      </c>
      <c r="AV409" s="13" t="s">
        <v>140</v>
      </c>
      <c r="AW409" s="13" t="s">
        <v>30</v>
      </c>
      <c r="AX409" s="13" t="s">
        <v>73</v>
      </c>
      <c r="AY409" s="260" t="s">
        <v>132</v>
      </c>
    </row>
    <row r="410" s="14" customFormat="1">
      <c r="A410" s="14"/>
      <c r="B410" s="261"/>
      <c r="C410" s="262"/>
      <c r="D410" s="251" t="s">
        <v>142</v>
      </c>
      <c r="E410" s="263" t="s">
        <v>1</v>
      </c>
      <c r="F410" s="264" t="s">
        <v>177</v>
      </c>
      <c r="G410" s="262"/>
      <c r="H410" s="265">
        <v>19.600000000000001</v>
      </c>
      <c r="I410" s="266"/>
      <c r="J410" s="262"/>
      <c r="K410" s="262"/>
      <c r="L410" s="267"/>
      <c r="M410" s="268"/>
      <c r="N410" s="269"/>
      <c r="O410" s="269"/>
      <c r="P410" s="269"/>
      <c r="Q410" s="269"/>
      <c r="R410" s="269"/>
      <c r="S410" s="269"/>
      <c r="T410" s="27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1" t="s">
        <v>142</v>
      </c>
      <c r="AU410" s="271" t="s">
        <v>140</v>
      </c>
      <c r="AV410" s="14" t="s">
        <v>139</v>
      </c>
      <c r="AW410" s="14" t="s">
        <v>30</v>
      </c>
      <c r="AX410" s="14" t="s">
        <v>81</v>
      </c>
      <c r="AY410" s="271" t="s">
        <v>132</v>
      </c>
    </row>
    <row r="411" s="2" customFormat="1" ht="16.5" customHeight="1">
      <c r="A411" s="37"/>
      <c r="B411" s="38"/>
      <c r="C411" s="272" t="s">
        <v>923</v>
      </c>
      <c r="D411" s="272" t="s">
        <v>227</v>
      </c>
      <c r="E411" s="273" t="s">
        <v>924</v>
      </c>
      <c r="F411" s="274" t="s">
        <v>925</v>
      </c>
      <c r="G411" s="275" t="s">
        <v>260</v>
      </c>
      <c r="H411" s="276">
        <v>19.992000000000001</v>
      </c>
      <c r="I411" s="277"/>
      <c r="J411" s="278">
        <f>ROUND(I411*H411,2)</f>
        <v>0</v>
      </c>
      <c r="K411" s="279"/>
      <c r="L411" s="280"/>
      <c r="M411" s="281" t="s">
        <v>1</v>
      </c>
      <c r="N411" s="282" t="s">
        <v>39</v>
      </c>
      <c r="O411" s="90"/>
      <c r="P411" s="245">
        <f>O411*H411</f>
        <v>0</v>
      </c>
      <c r="Q411" s="245">
        <v>0.00027999999999999998</v>
      </c>
      <c r="R411" s="245">
        <f>Q411*H411</f>
        <v>0.0055977599999999994</v>
      </c>
      <c r="S411" s="245">
        <v>0</v>
      </c>
      <c r="T411" s="24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47" t="s">
        <v>296</v>
      </c>
      <c r="AT411" s="247" t="s">
        <v>227</v>
      </c>
      <c r="AU411" s="247" t="s">
        <v>140</v>
      </c>
      <c r="AY411" s="16" t="s">
        <v>132</v>
      </c>
      <c r="BE411" s="248">
        <f>IF(N411="základní",J411,0)</f>
        <v>0</v>
      </c>
      <c r="BF411" s="248">
        <f>IF(N411="snížená",J411,0)</f>
        <v>0</v>
      </c>
      <c r="BG411" s="248">
        <f>IF(N411="zákl. přenesená",J411,0)</f>
        <v>0</v>
      </c>
      <c r="BH411" s="248">
        <f>IF(N411="sníž. přenesená",J411,0)</f>
        <v>0</v>
      </c>
      <c r="BI411" s="248">
        <f>IF(N411="nulová",J411,0)</f>
        <v>0</v>
      </c>
      <c r="BJ411" s="16" t="s">
        <v>140</v>
      </c>
      <c r="BK411" s="248">
        <f>ROUND(I411*H411,2)</f>
        <v>0</v>
      </c>
      <c r="BL411" s="16" t="s">
        <v>222</v>
      </c>
      <c r="BM411" s="247" t="s">
        <v>926</v>
      </c>
    </row>
    <row r="412" s="13" customFormat="1">
      <c r="A412" s="13"/>
      <c r="B412" s="249"/>
      <c r="C412" s="250"/>
      <c r="D412" s="251" t="s">
        <v>142</v>
      </c>
      <c r="E412" s="250"/>
      <c r="F412" s="253" t="s">
        <v>927</v>
      </c>
      <c r="G412" s="250"/>
      <c r="H412" s="254">
        <v>19.992000000000001</v>
      </c>
      <c r="I412" s="255"/>
      <c r="J412" s="250"/>
      <c r="K412" s="250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142</v>
      </c>
      <c r="AU412" s="260" t="s">
        <v>140</v>
      </c>
      <c r="AV412" s="13" t="s">
        <v>140</v>
      </c>
      <c r="AW412" s="13" t="s">
        <v>4</v>
      </c>
      <c r="AX412" s="13" t="s">
        <v>81</v>
      </c>
      <c r="AY412" s="260" t="s">
        <v>132</v>
      </c>
    </row>
    <row r="413" s="2" customFormat="1" ht="21.75" customHeight="1">
      <c r="A413" s="37"/>
      <c r="B413" s="38"/>
      <c r="C413" s="235" t="s">
        <v>928</v>
      </c>
      <c r="D413" s="235" t="s">
        <v>135</v>
      </c>
      <c r="E413" s="236" t="s">
        <v>929</v>
      </c>
      <c r="F413" s="237" t="s">
        <v>930</v>
      </c>
      <c r="G413" s="238" t="s">
        <v>361</v>
      </c>
      <c r="H413" s="283"/>
      <c r="I413" s="240"/>
      <c r="J413" s="241">
        <f>ROUND(I413*H413,2)</f>
        <v>0</v>
      </c>
      <c r="K413" s="242"/>
      <c r="L413" s="43"/>
      <c r="M413" s="243" t="s">
        <v>1</v>
      </c>
      <c r="N413" s="244" t="s">
        <v>39</v>
      </c>
      <c r="O413" s="90"/>
      <c r="P413" s="245">
        <f>O413*H413</f>
        <v>0</v>
      </c>
      <c r="Q413" s="245">
        <v>0</v>
      </c>
      <c r="R413" s="245">
        <f>Q413*H413</f>
        <v>0</v>
      </c>
      <c r="S413" s="245">
        <v>0</v>
      </c>
      <c r="T413" s="24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47" t="s">
        <v>222</v>
      </c>
      <c r="AT413" s="247" t="s">
        <v>135</v>
      </c>
      <c r="AU413" s="247" t="s">
        <v>140</v>
      </c>
      <c r="AY413" s="16" t="s">
        <v>132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6" t="s">
        <v>140</v>
      </c>
      <c r="BK413" s="248">
        <f>ROUND(I413*H413,2)</f>
        <v>0</v>
      </c>
      <c r="BL413" s="16" t="s">
        <v>222</v>
      </c>
      <c r="BM413" s="247" t="s">
        <v>931</v>
      </c>
    </row>
    <row r="414" s="12" customFormat="1" ht="22.8" customHeight="1">
      <c r="A414" s="12"/>
      <c r="B414" s="219"/>
      <c r="C414" s="220"/>
      <c r="D414" s="221" t="s">
        <v>72</v>
      </c>
      <c r="E414" s="233" t="s">
        <v>932</v>
      </c>
      <c r="F414" s="233" t="s">
        <v>933</v>
      </c>
      <c r="G414" s="220"/>
      <c r="H414" s="220"/>
      <c r="I414" s="223"/>
      <c r="J414" s="234">
        <f>BK414</f>
        <v>0</v>
      </c>
      <c r="K414" s="220"/>
      <c r="L414" s="225"/>
      <c r="M414" s="226"/>
      <c r="N414" s="227"/>
      <c r="O414" s="227"/>
      <c r="P414" s="228">
        <f>SUM(P415:P427)</f>
        <v>0</v>
      </c>
      <c r="Q414" s="227"/>
      <c r="R414" s="228">
        <f>SUM(R415:R427)</f>
        <v>0.51085650000000005</v>
      </c>
      <c r="S414" s="227"/>
      <c r="T414" s="229">
        <f>SUM(T415:T427)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30" t="s">
        <v>140</v>
      </c>
      <c r="AT414" s="231" t="s">
        <v>72</v>
      </c>
      <c r="AU414" s="231" t="s">
        <v>81</v>
      </c>
      <c r="AY414" s="230" t="s">
        <v>132</v>
      </c>
      <c r="BK414" s="232">
        <f>SUM(BK415:BK427)</f>
        <v>0</v>
      </c>
    </row>
    <row r="415" s="2" customFormat="1" ht="16.5" customHeight="1">
      <c r="A415" s="37"/>
      <c r="B415" s="38"/>
      <c r="C415" s="235" t="s">
        <v>934</v>
      </c>
      <c r="D415" s="235" t="s">
        <v>135</v>
      </c>
      <c r="E415" s="236" t="s">
        <v>935</v>
      </c>
      <c r="F415" s="237" t="s">
        <v>936</v>
      </c>
      <c r="G415" s="238" t="s">
        <v>151</v>
      </c>
      <c r="H415" s="239">
        <v>20.100000000000001</v>
      </c>
      <c r="I415" s="240"/>
      <c r="J415" s="241">
        <f>ROUND(I415*H415,2)</f>
        <v>0</v>
      </c>
      <c r="K415" s="242"/>
      <c r="L415" s="43"/>
      <c r="M415" s="243" t="s">
        <v>1</v>
      </c>
      <c r="N415" s="244" t="s">
        <v>39</v>
      </c>
      <c r="O415" s="90"/>
      <c r="P415" s="245">
        <f>O415*H415</f>
        <v>0</v>
      </c>
      <c r="Q415" s="245">
        <v>0.00029999999999999997</v>
      </c>
      <c r="R415" s="245">
        <f>Q415*H415</f>
        <v>0.0060299999999999998</v>
      </c>
      <c r="S415" s="245">
        <v>0</v>
      </c>
      <c r="T415" s="24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47" t="s">
        <v>222</v>
      </c>
      <c r="AT415" s="247" t="s">
        <v>135</v>
      </c>
      <c r="AU415" s="247" t="s">
        <v>140</v>
      </c>
      <c r="AY415" s="16" t="s">
        <v>132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6" t="s">
        <v>140</v>
      </c>
      <c r="BK415" s="248">
        <f>ROUND(I415*H415,2)</f>
        <v>0</v>
      </c>
      <c r="BL415" s="16" t="s">
        <v>222</v>
      </c>
      <c r="BM415" s="247" t="s">
        <v>937</v>
      </c>
    </row>
    <row r="416" s="2" customFormat="1" ht="16.5" customHeight="1">
      <c r="A416" s="37"/>
      <c r="B416" s="38"/>
      <c r="C416" s="235" t="s">
        <v>938</v>
      </c>
      <c r="D416" s="235" t="s">
        <v>135</v>
      </c>
      <c r="E416" s="236" t="s">
        <v>939</v>
      </c>
      <c r="F416" s="237" t="s">
        <v>940</v>
      </c>
      <c r="G416" s="238" t="s">
        <v>151</v>
      </c>
      <c r="H416" s="239">
        <v>20.100000000000001</v>
      </c>
      <c r="I416" s="240"/>
      <c r="J416" s="241">
        <f>ROUND(I416*H416,2)</f>
        <v>0</v>
      </c>
      <c r="K416" s="242"/>
      <c r="L416" s="43"/>
      <c r="M416" s="243" t="s">
        <v>1</v>
      </c>
      <c r="N416" s="244" t="s">
        <v>39</v>
      </c>
      <c r="O416" s="90"/>
      <c r="P416" s="245">
        <f>O416*H416</f>
        <v>0</v>
      </c>
      <c r="Q416" s="245">
        <v>0.0044999999999999997</v>
      </c>
      <c r="R416" s="245">
        <f>Q416*H416</f>
        <v>0.090450000000000003</v>
      </c>
      <c r="S416" s="245">
        <v>0</v>
      </c>
      <c r="T416" s="246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47" t="s">
        <v>222</v>
      </c>
      <c r="AT416" s="247" t="s">
        <v>135</v>
      </c>
      <c r="AU416" s="247" t="s">
        <v>140</v>
      </c>
      <c r="AY416" s="16" t="s">
        <v>132</v>
      </c>
      <c r="BE416" s="248">
        <f>IF(N416="základní",J416,0)</f>
        <v>0</v>
      </c>
      <c r="BF416" s="248">
        <f>IF(N416="snížená",J416,0)</f>
        <v>0</v>
      </c>
      <c r="BG416" s="248">
        <f>IF(N416="zákl. přenesená",J416,0)</f>
        <v>0</v>
      </c>
      <c r="BH416" s="248">
        <f>IF(N416="sníž. přenesená",J416,0)</f>
        <v>0</v>
      </c>
      <c r="BI416" s="248">
        <f>IF(N416="nulová",J416,0)</f>
        <v>0</v>
      </c>
      <c r="BJ416" s="16" t="s">
        <v>140</v>
      </c>
      <c r="BK416" s="248">
        <f>ROUND(I416*H416,2)</f>
        <v>0</v>
      </c>
      <c r="BL416" s="16" t="s">
        <v>222</v>
      </c>
      <c r="BM416" s="247" t="s">
        <v>941</v>
      </c>
    </row>
    <row r="417" s="2" customFormat="1" ht="21.75" customHeight="1">
      <c r="A417" s="37"/>
      <c r="B417" s="38"/>
      <c r="C417" s="235" t="s">
        <v>942</v>
      </c>
      <c r="D417" s="235" t="s">
        <v>135</v>
      </c>
      <c r="E417" s="236" t="s">
        <v>943</v>
      </c>
      <c r="F417" s="237" t="s">
        <v>944</v>
      </c>
      <c r="G417" s="238" t="s">
        <v>151</v>
      </c>
      <c r="H417" s="239">
        <v>20.100000000000001</v>
      </c>
      <c r="I417" s="240"/>
      <c r="J417" s="241">
        <f>ROUND(I417*H417,2)</f>
        <v>0</v>
      </c>
      <c r="K417" s="242"/>
      <c r="L417" s="43"/>
      <c r="M417" s="243" t="s">
        <v>1</v>
      </c>
      <c r="N417" s="244" t="s">
        <v>39</v>
      </c>
      <c r="O417" s="90"/>
      <c r="P417" s="245">
        <f>O417*H417</f>
        <v>0</v>
      </c>
      <c r="Q417" s="245">
        <v>0.0014499999999999999</v>
      </c>
      <c r="R417" s="245">
        <f>Q417*H417</f>
        <v>0.029145000000000001</v>
      </c>
      <c r="S417" s="245">
        <v>0</v>
      </c>
      <c r="T417" s="24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47" t="s">
        <v>222</v>
      </c>
      <c r="AT417" s="247" t="s">
        <v>135</v>
      </c>
      <c r="AU417" s="247" t="s">
        <v>140</v>
      </c>
      <c r="AY417" s="16" t="s">
        <v>132</v>
      </c>
      <c r="BE417" s="248">
        <f>IF(N417="základní",J417,0)</f>
        <v>0</v>
      </c>
      <c r="BF417" s="248">
        <f>IF(N417="snížená",J417,0)</f>
        <v>0</v>
      </c>
      <c r="BG417" s="248">
        <f>IF(N417="zákl. přenesená",J417,0)</f>
        <v>0</v>
      </c>
      <c r="BH417" s="248">
        <f>IF(N417="sníž. přenesená",J417,0)</f>
        <v>0</v>
      </c>
      <c r="BI417" s="248">
        <f>IF(N417="nulová",J417,0)</f>
        <v>0</v>
      </c>
      <c r="BJ417" s="16" t="s">
        <v>140</v>
      </c>
      <c r="BK417" s="248">
        <f>ROUND(I417*H417,2)</f>
        <v>0</v>
      </c>
      <c r="BL417" s="16" t="s">
        <v>222</v>
      </c>
      <c r="BM417" s="247" t="s">
        <v>945</v>
      </c>
    </row>
    <row r="418" s="2" customFormat="1" ht="21.75" customHeight="1">
      <c r="A418" s="37"/>
      <c r="B418" s="38"/>
      <c r="C418" s="235" t="s">
        <v>946</v>
      </c>
      <c r="D418" s="235" t="s">
        <v>135</v>
      </c>
      <c r="E418" s="236" t="s">
        <v>947</v>
      </c>
      <c r="F418" s="237" t="s">
        <v>948</v>
      </c>
      <c r="G418" s="238" t="s">
        <v>151</v>
      </c>
      <c r="H418" s="239">
        <v>20.100000000000001</v>
      </c>
      <c r="I418" s="240"/>
      <c r="J418" s="241">
        <f>ROUND(I418*H418,2)</f>
        <v>0</v>
      </c>
      <c r="K418" s="242"/>
      <c r="L418" s="43"/>
      <c r="M418" s="243" t="s">
        <v>1</v>
      </c>
      <c r="N418" s="244" t="s">
        <v>39</v>
      </c>
      <c r="O418" s="90"/>
      <c r="P418" s="245">
        <f>O418*H418</f>
        <v>0</v>
      </c>
      <c r="Q418" s="245">
        <v>0.0053</v>
      </c>
      <c r="R418" s="245">
        <f>Q418*H418</f>
        <v>0.10653000000000001</v>
      </c>
      <c r="S418" s="245">
        <v>0</v>
      </c>
      <c r="T418" s="246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47" t="s">
        <v>222</v>
      </c>
      <c r="AT418" s="247" t="s">
        <v>135</v>
      </c>
      <c r="AU418" s="247" t="s">
        <v>140</v>
      </c>
      <c r="AY418" s="16" t="s">
        <v>132</v>
      </c>
      <c r="BE418" s="248">
        <f>IF(N418="základní",J418,0)</f>
        <v>0</v>
      </c>
      <c r="BF418" s="248">
        <f>IF(N418="snížená",J418,0)</f>
        <v>0</v>
      </c>
      <c r="BG418" s="248">
        <f>IF(N418="zákl. přenesená",J418,0)</f>
        <v>0</v>
      </c>
      <c r="BH418" s="248">
        <f>IF(N418="sníž. přenesená",J418,0)</f>
        <v>0</v>
      </c>
      <c r="BI418" s="248">
        <f>IF(N418="nulová",J418,0)</f>
        <v>0</v>
      </c>
      <c r="BJ418" s="16" t="s">
        <v>140</v>
      </c>
      <c r="BK418" s="248">
        <f>ROUND(I418*H418,2)</f>
        <v>0</v>
      </c>
      <c r="BL418" s="16" t="s">
        <v>222</v>
      </c>
      <c r="BM418" s="247" t="s">
        <v>949</v>
      </c>
    </row>
    <row r="419" s="13" customFormat="1">
      <c r="A419" s="13"/>
      <c r="B419" s="249"/>
      <c r="C419" s="250"/>
      <c r="D419" s="251" t="s">
        <v>142</v>
      </c>
      <c r="E419" s="252" t="s">
        <v>1</v>
      </c>
      <c r="F419" s="253" t="s">
        <v>950</v>
      </c>
      <c r="G419" s="250"/>
      <c r="H419" s="254">
        <v>16.199999999999999</v>
      </c>
      <c r="I419" s="255"/>
      <c r="J419" s="250"/>
      <c r="K419" s="250"/>
      <c r="L419" s="256"/>
      <c r="M419" s="257"/>
      <c r="N419" s="258"/>
      <c r="O419" s="258"/>
      <c r="P419" s="258"/>
      <c r="Q419" s="258"/>
      <c r="R419" s="258"/>
      <c r="S419" s="258"/>
      <c r="T419" s="25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0" t="s">
        <v>142</v>
      </c>
      <c r="AU419" s="260" t="s">
        <v>140</v>
      </c>
      <c r="AV419" s="13" t="s">
        <v>140</v>
      </c>
      <c r="AW419" s="13" t="s">
        <v>30</v>
      </c>
      <c r="AX419" s="13" t="s">
        <v>73</v>
      </c>
      <c r="AY419" s="260" t="s">
        <v>132</v>
      </c>
    </row>
    <row r="420" s="13" customFormat="1">
      <c r="A420" s="13"/>
      <c r="B420" s="249"/>
      <c r="C420" s="250"/>
      <c r="D420" s="251" t="s">
        <v>142</v>
      </c>
      <c r="E420" s="252" t="s">
        <v>1</v>
      </c>
      <c r="F420" s="253" t="s">
        <v>951</v>
      </c>
      <c r="G420" s="250"/>
      <c r="H420" s="254">
        <v>3.8999999999999999</v>
      </c>
      <c r="I420" s="255"/>
      <c r="J420" s="250"/>
      <c r="K420" s="250"/>
      <c r="L420" s="256"/>
      <c r="M420" s="257"/>
      <c r="N420" s="258"/>
      <c r="O420" s="258"/>
      <c r="P420" s="258"/>
      <c r="Q420" s="258"/>
      <c r="R420" s="258"/>
      <c r="S420" s="258"/>
      <c r="T420" s="25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0" t="s">
        <v>142</v>
      </c>
      <c r="AU420" s="260" t="s">
        <v>140</v>
      </c>
      <c r="AV420" s="13" t="s">
        <v>140</v>
      </c>
      <c r="AW420" s="13" t="s">
        <v>30</v>
      </c>
      <c r="AX420" s="13" t="s">
        <v>73</v>
      </c>
      <c r="AY420" s="260" t="s">
        <v>132</v>
      </c>
    </row>
    <row r="421" s="14" customFormat="1">
      <c r="A421" s="14"/>
      <c r="B421" s="261"/>
      <c r="C421" s="262"/>
      <c r="D421" s="251" t="s">
        <v>142</v>
      </c>
      <c r="E421" s="263" t="s">
        <v>1</v>
      </c>
      <c r="F421" s="264" t="s">
        <v>177</v>
      </c>
      <c r="G421" s="262"/>
      <c r="H421" s="265">
        <v>20.099999999999998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142</v>
      </c>
      <c r="AU421" s="271" t="s">
        <v>140</v>
      </c>
      <c r="AV421" s="14" t="s">
        <v>139</v>
      </c>
      <c r="AW421" s="14" t="s">
        <v>30</v>
      </c>
      <c r="AX421" s="14" t="s">
        <v>81</v>
      </c>
      <c r="AY421" s="271" t="s">
        <v>132</v>
      </c>
    </row>
    <row r="422" s="2" customFormat="1" ht="21.75" customHeight="1">
      <c r="A422" s="37"/>
      <c r="B422" s="38"/>
      <c r="C422" s="272" t="s">
        <v>952</v>
      </c>
      <c r="D422" s="272" t="s">
        <v>227</v>
      </c>
      <c r="E422" s="273" t="s">
        <v>953</v>
      </c>
      <c r="F422" s="274" t="s">
        <v>954</v>
      </c>
      <c r="G422" s="275" t="s">
        <v>151</v>
      </c>
      <c r="H422" s="276">
        <v>22.109999999999999</v>
      </c>
      <c r="I422" s="277"/>
      <c r="J422" s="278">
        <f>ROUND(I422*H422,2)</f>
        <v>0</v>
      </c>
      <c r="K422" s="279"/>
      <c r="L422" s="280"/>
      <c r="M422" s="281" t="s">
        <v>1</v>
      </c>
      <c r="N422" s="282" t="s">
        <v>39</v>
      </c>
      <c r="O422" s="90"/>
      <c r="P422" s="245">
        <f>O422*H422</f>
        <v>0</v>
      </c>
      <c r="Q422" s="245">
        <v>0.0126</v>
      </c>
      <c r="R422" s="245">
        <f>Q422*H422</f>
        <v>0.278586</v>
      </c>
      <c r="S422" s="245">
        <v>0</v>
      </c>
      <c r="T422" s="246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47" t="s">
        <v>296</v>
      </c>
      <c r="AT422" s="247" t="s">
        <v>227</v>
      </c>
      <c r="AU422" s="247" t="s">
        <v>140</v>
      </c>
      <c r="AY422" s="16" t="s">
        <v>132</v>
      </c>
      <c r="BE422" s="248">
        <f>IF(N422="základní",J422,0)</f>
        <v>0</v>
      </c>
      <c r="BF422" s="248">
        <f>IF(N422="snížená",J422,0)</f>
        <v>0</v>
      </c>
      <c r="BG422" s="248">
        <f>IF(N422="zákl. přenesená",J422,0)</f>
        <v>0</v>
      </c>
      <c r="BH422" s="248">
        <f>IF(N422="sníž. přenesená",J422,0)</f>
        <v>0</v>
      </c>
      <c r="BI422" s="248">
        <f>IF(N422="nulová",J422,0)</f>
        <v>0</v>
      </c>
      <c r="BJ422" s="16" t="s">
        <v>140</v>
      </c>
      <c r="BK422" s="248">
        <f>ROUND(I422*H422,2)</f>
        <v>0</v>
      </c>
      <c r="BL422" s="16" t="s">
        <v>222</v>
      </c>
      <c r="BM422" s="247" t="s">
        <v>955</v>
      </c>
    </row>
    <row r="423" s="13" customFormat="1">
      <c r="A423" s="13"/>
      <c r="B423" s="249"/>
      <c r="C423" s="250"/>
      <c r="D423" s="251" t="s">
        <v>142</v>
      </c>
      <c r="E423" s="250"/>
      <c r="F423" s="253" t="s">
        <v>956</v>
      </c>
      <c r="G423" s="250"/>
      <c r="H423" s="254">
        <v>22.109999999999999</v>
      </c>
      <c r="I423" s="255"/>
      <c r="J423" s="250"/>
      <c r="K423" s="250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142</v>
      </c>
      <c r="AU423" s="260" t="s">
        <v>140</v>
      </c>
      <c r="AV423" s="13" t="s">
        <v>140</v>
      </c>
      <c r="AW423" s="13" t="s">
        <v>4</v>
      </c>
      <c r="AX423" s="13" t="s">
        <v>81</v>
      </c>
      <c r="AY423" s="260" t="s">
        <v>132</v>
      </c>
    </row>
    <row r="424" s="2" customFormat="1" ht="21.75" customHeight="1">
      <c r="A424" s="37"/>
      <c r="B424" s="38"/>
      <c r="C424" s="235" t="s">
        <v>957</v>
      </c>
      <c r="D424" s="235" t="s">
        <v>135</v>
      </c>
      <c r="E424" s="236" t="s">
        <v>958</v>
      </c>
      <c r="F424" s="237" t="s">
        <v>959</v>
      </c>
      <c r="G424" s="238" t="s">
        <v>151</v>
      </c>
      <c r="H424" s="239">
        <v>20.100000000000001</v>
      </c>
      <c r="I424" s="240"/>
      <c r="J424" s="241">
        <f>ROUND(I424*H424,2)</f>
        <v>0</v>
      </c>
      <c r="K424" s="242"/>
      <c r="L424" s="43"/>
      <c r="M424" s="243" t="s">
        <v>1</v>
      </c>
      <c r="N424" s="244" t="s">
        <v>39</v>
      </c>
      <c r="O424" s="90"/>
      <c r="P424" s="245">
        <f>O424*H424</f>
        <v>0</v>
      </c>
      <c r="Q424" s="245">
        <v>0</v>
      </c>
      <c r="R424" s="245">
        <f>Q424*H424</f>
        <v>0</v>
      </c>
      <c r="S424" s="245">
        <v>0</v>
      </c>
      <c r="T424" s="24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47" t="s">
        <v>222</v>
      </c>
      <c r="AT424" s="247" t="s">
        <v>135</v>
      </c>
      <c r="AU424" s="247" t="s">
        <v>140</v>
      </c>
      <c r="AY424" s="16" t="s">
        <v>132</v>
      </c>
      <c r="BE424" s="248">
        <f>IF(N424="základní",J424,0)</f>
        <v>0</v>
      </c>
      <c r="BF424" s="248">
        <f>IF(N424="snížená",J424,0)</f>
        <v>0</v>
      </c>
      <c r="BG424" s="248">
        <f>IF(N424="zákl. přenesená",J424,0)</f>
        <v>0</v>
      </c>
      <c r="BH424" s="248">
        <f>IF(N424="sníž. přenesená",J424,0)</f>
        <v>0</v>
      </c>
      <c r="BI424" s="248">
        <f>IF(N424="nulová",J424,0)</f>
        <v>0</v>
      </c>
      <c r="BJ424" s="16" t="s">
        <v>140</v>
      </c>
      <c r="BK424" s="248">
        <f>ROUND(I424*H424,2)</f>
        <v>0</v>
      </c>
      <c r="BL424" s="16" t="s">
        <v>222</v>
      </c>
      <c r="BM424" s="247" t="s">
        <v>960</v>
      </c>
    </row>
    <row r="425" s="2" customFormat="1" ht="16.5" customHeight="1">
      <c r="A425" s="37"/>
      <c r="B425" s="38"/>
      <c r="C425" s="235" t="s">
        <v>961</v>
      </c>
      <c r="D425" s="235" t="s">
        <v>135</v>
      </c>
      <c r="E425" s="236" t="s">
        <v>962</v>
      </c>
      <c r="F425" s="237" t="s">
        <v>963</v>
      </c>
      <c r="G425" s="238" t="s">
        <v>260</v>
      </c>
      <c r="H425" s="239">
        <v>3.8500000000000001</v>
      </c>
      <c r="I425" s="240"/>
      <c r="J425" s="241">
        <f>ROUND(I425*H425,2)</f>
        <v>0</v>
      </c>
      <c r="K425" s="242"/>
      <c r="L425" s="43"/>
      <c r="M425" s="243" t="s">
        <v>1</v>
      </c>
      <c r="N425" s="244" t="s">
        <v>39</v>
      </c>
      <c r="O425" s="90"/>
      <c r="P425" s="245">
        <f>O425*H425</f>
        <v>0</v>
      </c>
      <c r="Q425" s="245">
        <v>3.0000000000000001E-05</v>
      </c>
      <c r="R425" s="245">
        <f>Q425*H425</f>
        <v>0.0001155</v>
      </c>
      <c r="S425" s="245">
        <v>0</v>
      </c>
      <c r="T425" s="24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47" t="s">
        <v>222</v>
      </c>
      <c r="AT425" s="247" t="s">
        <v>135</v>
      </c>
      <c r="AU425" s="247" t="s">
        <v>140</v>
      </c>
      <c r="AY425" s="16" t="s">
        <v>132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6" t="s">
        <v>140</v>
      </c>
      <c r="BK425" s="248">
        <f>ROUND(I425*H425,2)</f>
        <v>0</v>
      </c>
      <c r="BL425" s="16" t="s">
        <v>222</v>
      </c>
      <c r="BM425" s="247" t="s">
        <v>964</v>
      </c>
    </row>
    <row r="426" s="13" customFormat="1">
      <c r="A426" s="13"/>
      <c r="B426" s="249"/>
      <c r="C426" s="250"/>
      <c r="D426" s="251" t="s">
        <v>142</v>
      </c>
      <c r="E426" s="252" t="s">
        <v>1</v>
      </c>
      <c r="F426" s="253" t="s">
        <v>965</v>
      </c>
      <c r="G426" s="250"/>
      <c r="H426" s="254">
        <v>3.8500000000000001</v>
      </c>
      <c r="I426" s="255"/>
      <c r="J426" s="250"/>
      <c r="K426" s="250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142</v>
      </c>
      <c r="AU426" s="260" t="s">
        <v>140</v>
      </c>
      <c r="AV426" s="13" t="s">
        <v>140</v>
      </c>
      <c r="AW426" s="13" t="s">
        <v>30</v>
      </c>
      <c r="AX426" s="13" t="s">
        <v>81</v>
      </c>
      <c r="AY426" s="260" t="s">
        <v>132</v>
      </c>
    </row>
    <row r="427" s="2" customFormat="1" ht="21.75" customHeight="1">
      <c r="A427" s="37"/>
      <c r="B427" s="38"/>
      <c r="C427" s="235" t="s">
        <v>966</v>
      </c>
      <c r="D427" s="235" t="s">
        <v>135</v>
      </c>
      <c r="E427" s="236" t="s">
        <v>967</v>
      </c>
      <c r="F427" s="237" t="s">
        <v>968</v>
      </c>
      <c r="G427" s="238" t="s">
        <v>361</v>
      </c>
      <c r="H427" s="283"/>
      <c r="I427" s="240"/>
      <c r="J427" s="241">
        <f>ROUND(I427*H427,2)</f>
        <v>0</v>
      </c>
      <c r="K427" s="242"/>
      <c r="L427" s="43"/>
      <c r="M427" s="243" t="s">
        <v>1</v>
      </c>
      <c r="N427" s="244" t="s">
        <v>39</v>
      </c>
      <c r="O427" s="90"/>
      <c r="P427" s="245">
        <f>O427*H427</f>
        <v>0</v>
      </c>
      <c r="Q427" s="245">
        <v>0</v>
      </c>
      <c r="R427" s="245">
        <f>Q427*H427</f>
        <v>0</v>
      </c>
      <c r="S427" s="245">
        <v>0</v>
      </c>
      <c r="T427" s="24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47" t="s">
        <v>222</v>
      </c>
      <c r="AT427" s="247" t="s">
        <v>135</v>
      </c>
      <c r="AU427" s="247" t="s">
        <v>140</v>
      </c>
      <c r="AY427" s="16" t="s">
        <v>132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6" t="s">
        <v>140</v>
      </c>
      <c r="BK427" s="248">
        <f>ROUND(I427*H427,2)</f>
        <v>0</v>
      </c>
      <c r="BL427" s="16" t="s">
        <v>222</v>
      </c>
      <c r="BM427" s="247" t="s">
        <v>969</v>
      </c>
    </row>
    <row r="428" s="12" customFormat="1" ht="22.8" customHeight="1">
      <c r="A428" s="12"/>
      <c r="B428" s="219"/>
      <c r="C428" s="220"/>
      <c r="D428" s="221" t="s">
        <v>72</v>
      </c>
      <c r="E428" s="233" t="s">
        <v>970</v>
      </c>
      <c r="F428" s="233" t="s">
        <v>971</v>
      </c>
      <c r="G428" s="220"/>
      <c r="H428" s="220"/>
      <c r="I428" s="223"/>
      <c r="J428" s="234">
        <f>BK428</f>
        <v>0</v>
      </c>
      <c r="K428" s="220"/>
      <c r="L428" s="225"/>
      <c r="M428" s="226"/>
      <c r="N428" s="227"/>
      <c r="O428" s="227"/>
      <c r="P428" s="228">
        <f>SUM(P429:P437)</f>
        <v>0</v>
      </c>
      <c r="Q428" s="227"/>
      <c r="R428" s="228">
        <f>SUM(R429:R437)</f>
        <v>0.0023849000000000001</v>
      </c>
      <c r="S428" s="227"/>
      <c r="T428" s="229">
        <f>SUM(T429:T437)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30" t="s">
        <v>140</v>
      </c>
      <c r="AT428" s="231" t="s">
        <v>72</v>
      </c>
      <c r="AU428" s="231" t="s">
        <v>81</v>
      </c>
      <c r="AY428" s="230" t="s">
        <v>132</v>
      </c>
      <c r="BK428" s="232">
        <f>SUM(BK429:BK437)</f>
        <v>0</v>
      </c>
    </row>
    <row r="429" s="2" customFormat="1" ht="21.75" customHeight="1">
      <c r="A429" s="37"/>
      <c r="B429" s="38"/>
      <c r="C429" s="235" t="s">
        <v>972</v>
      </c>
      <c r="D429" s="235" t="s">
        <v>135</v>
      </c>
      <c r="E429" s="236" t="s">
        <v>973</v>
      </c>
      <c r="F429" s="237" t="s">
        <v>974</v>
      </c>
      <c r="G429" s="238" t="s">
        <v>151</v>
      </c>
      <c r="H429" s="239">
        <v>6.8650000000000002</v>
      </c>
      <c r="I429" s="240"/>
      <c r="J429" s="241">
        <f>ROUND(I429*H429,2)</f>
        <v>0</v>
      </c>
      <c r="K429" s="242"/>
      <c r="L429" s="43"/>
      <c r="M429" s="243" t="s">
        <v>1</v>
      </c>
      <c r="N429" s="244" t="s">
        <v>39</v>
      </c>
      <c r="O429" s="90"/>
      <c r="P429" s="245">
        <f>O429*H429</f>
        <v>0</v>
      </c>
      <c r="Q429" s="245">
        <v>0.00013999999999999999</v>
      </c>
      <c r="R429" s="245">
        <f>Q429*H429</f>
        <v>0.0009611</v>
      </c>
      <c r="S429" s="245">
        <v>0</v>
      </c>
      <c r="T429" s="24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47" t="s">
        <v>222</v>
      </c>
      <c r="AT429" s="247" t="s">
        <v>135</v>
      </c>
      <c r="AU429" s="247" t="s">
        <v>140</v>
      </c>
      <c r="AY429" s="16" t="s">
        <v>132</v>
      </c>
      <c r="BE429" s="248">
        <f>IF(N429="základní",J429,0)</f>
        <v>0</v>
      </c>
      <c r="BF429" s="248">
        <f>IF(N429="snížená",J429,0)</f>
        <v>0</v>
      </c>
      <c r="BG429" s="248">
        <f>IF(N429="zákl. přenesená",J429,0)</f>
        <v>0</v>
      </c>
      <c r="BH429" s="248">
        <f>IF(N429="sníž. přenesená",J429,0)</f>
        <v>0</v>
      </c>
      <c r="BI429" s="248">
        <f>IF(N429="nulová",J429,0)</f>
        <v>0</v>
      </c>
      <c r="BJ429" s="16" t="s">
        <v>140</v>
      </c>
      <c r="BK429" s="248">
        <f>ROUND(I429*H429,2)</f>
        <v>0</v>
      </c>
      <c r="BL429" s="16" t="s">
        <v>222</v>
      </c>
      <c r="BM429" s="247" t="s">
        <v>975</v>
      </c>
    </row>
    <row r="430" s="13" customFormat="1">
      <c r="A430" s="13"/>
      <c r="B430" s="249"/>
      <c r="C430" s="250"/>
      <c r="D430" s="251" t="s">
        <v>142</v>
      </c>
      <c r="E430" s="252" t="s">
        <v>1</v>
      </c>
      <c r="F430" s="253" t="s">
        <v>976</v>
      </c>
      <c r="G430" s="250"/>
      <c r="H430" s="254">
        <v>2.8799999999999999</v>
      </c>
      <c r="I430" s="255"/>
      <c r="J430" s="250"/>
      <c r="K430" s="250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142</v>
      </c>
      <c r="AU430" s="260" t="s">
        <v>140</v>
      </c>
      <c r="AV430" s="13" t="s">
        <v>140</v>
      </c>
      <c r="AW430" s="13" t="s">
        <v>30</v>
      </c>
      <c r="AX430" s="13" t="s">
        <v>73</v>
      </c>
      <c r="AY430" s="260" t="s">
        <v>132</v>
      </c>
    </row>
    <row r="431" s="13" customFormat="1">
      <c r="A431" s="13"/>
      <c r="B431" s="249"/>
      <c r="C431" s="250"/>
      <c r="D431" s="251" t="s">
        <v>142</v>
      </c>
      <c r="E431" s="252" t="s">
        <v>1</v>
      </c>
      <c r="F431" s="253" t="s">
        <v>977</v>
      </c>
      <c r="G431" s="250"/>
      <c r="H431" s="254">
        <v>2.7599999999999998</v>
      </c>
      <c r="I431" s="255"/>
      <c r="J431" s="250"/>
      <c r="K431" s="250"/>
      <c r="L431" s="256"/>
      <c r="M431" s="257"/>
      <c r="N431" s="258"/>
      <c r="O431" s="258"/>
      <c r="P431" s="258"/>
      <c r="Q431" s="258"/>
      <c r="R431" s="258"/>
      <c r="S431" s="258"/>
      <c r="T431" s="25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0" t="s">
        <v>142</v>
      </c>
      <c r="AU431" s="260" t="s">
        <v>140</v>
      </c>
      <c r="AV431" s="13" t="s">
        <v>140</v>
      </c>
      <c r="AW431" s="13" t="s">
        <v>30</v>
      </c>
      <c r="AX431" s="13" t="s">
        <v>73</v>
      </c>
      <c r="AY431" s="260" t="s">
        <v>132</v>
      </c>
    </row>
    <row r="432" s="13" customFormat="1">
      <c r="A432" s="13"/>
      <c r="B432" s="249"/>
      <c r="C432" s="250"/>
      <c r="D432" s="251" t="s">
        <v>142</v>
      </c>
      <c r="E432" s="252" t="s">
        <v>1</v>
      </c>
      <c r="F432" s="253" t="s">
        <v>978</v>
      </c>
      <c r="G432" s="250"/>
      <c r="H432" s="254">
        <v>1.2250000000000001</v>
      </c>
      <c r="I432" s="255"/>
      <c r="J432" s="250"/>
      <c r="K432" s="250"/>
      <c r="L432" s="256"/>
      <c r="M432" s="257"/>
      <c r="N432" s="258"/>
      <c r="O432" s="258"/>
      <c r="P432" s="258"/>
      <c r="Q432" s="258"/>
      <c r="R432" s="258"/>
      <c r="S432" s="258"/>
      <c r="T432" s="25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0" t="s">
        <v>142</v>
      </c>
      <c r="AU432" s="260" t="s">
        <v>140</v>
      </c>
      <c r="AV432" s="13" t="s">
        <v>140</v>
      </c>
      <c r="AW432" s="13" t="s">
        <v>30</v>
      </c>
      <c r="AX432" s="13" t="s">
        <v>73</v>
      </c>
      <c r="AY432" s="260" t="s">
        <v>132</v>
      </c>
    </row>
    <row r="433" s="14" customFormat="1">
      <c r="A433" s="14"/>
      <c r="B433" s="261"/>
      <c r="C433" s="262"/>
      <c r="D433" s="251" t="s">
        <v>142</v>
      </c>
      <c r="E433" s="263" t="s">
        <v>1</v>
      </c>
      <c r="F433" s="264" t="s">
        <v>177</v>
      </c>
      <c r="G433" s="262"/>
      <c r="H433" s="265">
        <v>6.8650000000000002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1" t="s">
        <v>142</v>
      </c>
      <c r="AU433" s="271" t="s">
        <v>140</v>
      </c>
      <c r="AV433" s="14" t="s">
        <v>139</v>
      </c>
      <c r="AW433" s="14" t="s">
        <v>30</v>
      </c>
      <c r="AX433" s="14" t="s">
        <v>81</v>
      </c>
      <c r="AY433" s="271" t="s">
        <v>132</v>
      </c>
    </row>
    <row r="434" s="2" customFormat="1" ht="21.75" customHeight="1">
      <c r="A434" s="37"/>
      <c r="B434" s="38"/>
      <c r="C434" s="235" t="s">
        <v>979</v>
      </c>
      <c r="D434" s="235" t="s">
        <v>135</v>
      </c>
      <c r="E434" s="236" t="s">
        <v>980</v>
      </c>
      <c r="F434" s="237" t="s">
        <v>981</v>
      </c>
      <c r="G434" s="238" t="s">
        <v>151</v>
      </c>
      <c r="H434" s="239">
        <v>6.8650000000000002</v>
      </c>
      <c r="I434" s="240"/>
      <c r="J434" s="241">
        <f>ROUND(I434*H434,2)</f>
        <v>0</v>
      </c>
      <c r="K434" s="242"/>
      <c r="L434" s="43"/>
      <c r="M434" s="243" t="s">
        <v>1</v>
      </c>
      <c r="N434" s="244" t="s">
        <v>39</v>
      </c>
      <c r="O434" s="90"/>
      <c r="P434" s="245">
        <f>O434*H434</f>
        <v>0</v>
      </c>
      <c r="Q434" s="245">
        <v>0.00012</v>
      </c>
      <c r="R434" s="245">
        <f>Q434*H434</f>
        <v>0.00082380000000000007</v>
      </c>
      <c r="S434" s="245">
        <v>0</v>
      </c>
      <c r="T434" s="246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47" t="s">
        <v>222</v>
      </c>
      <c r="AT434" s="247" t="s">
        <v>135</v>
      </c>
      <c r="AU434" s="247" t="s">
        <v>140</v>
      </c>
      <c r="AY434" s="16" t="s">
        <v>132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6" t="s">
        <v>140</v>
      </c>
      <c r="BK434" s="248">
        <f>ROUND(I434*H434,2)</f>
        <v>0</v>
      </c>
      <c r="BL434" s="16" t="s">
        <v>222</v>
      </c>
      <c r="BM434" s="247" t="s">
        <v>982</v>
      </c>
    </row>
    <row r="435" s="2" customFormat="1" ht="21.75" customHeight="1">
      <c r="A435" s="37"/>
      <c r="B435" s="38"/>
      <c r="C435" s="235" t="s">
        <v>983</v>
      </c>
      <c r="D435" s="235" t="s">
        <v>135</v>
      </c>
      <c r="E435" s="236" t="s">
        <v>984</v>
      </c>
      <c r="F435" s="237" t="s">
        <v>985</v>
      </c>
      <c r="G435" s="238" t="s">
        <v>260</v>
      </c>
      <c r="H435" s="239">
        <v>6</v>
      </c>
      <c r="I435" s="240"/>
      <c r="J435" s="241">
        <f>ROUND(I435*H435,2)</f>
        <v>0</v>
      </c>
      <c r="K435" s="242"/>
      <c r="L435" s="43"/>
      <c r="M435" s="243" t="s">
        <v>1</v>
      </c>
      <c r="N435" s="244" t="s">
        <v>39</v>
      </c>
      <c r="O435" s="90"/>
      <c r="P435" s="245">
        <f>O435*H435</f>
        <v>0</v>
      </c>
      <c r="Q435" s="245">
        <v>2.0000000000000002E-05</v>
      </c>
      <c r="R435" s="245">
        <f>Q435*H435</f>
        <v>0.00012000000000000002</v>
      </c>
      <c r="S435" s="245">
        <v>0</v>
      </c>
      <c r="T435" s="24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47" t="s">
        <v>222</v>
      </c>
      <c r="AT435" s="247" t="s">
        <v>135</v>
      </c>
      <c r="AU435" s="247" t="s">
        <v>140</v>
      </c>
      <c r="AY435" s="16" t="s">
        <v>132</v>
      </c>
      <c r="BE435" s="248">
        <f>IF(N435="základní",J435,0)</f>
        <v>0</v>
      </c>
      <c r="BF435" s="248">
        <f>IF(N435="snížená",J435,0)</f>
        <v>0</v>
      </c>
      <c r="BG435" s="248">
        <f>IF(N435="zákl. přenesená",J435,0)</f>
        <v>0</v>
      </c>
      <c r="BH435" s="248">
        <f>IF(N435="sníž. přenesená",J435,0)</f>
        <v>0</v>
      </c>
      <c r="BI435" s="248">
        <f>IF(N435="nulová",J435,0)</f>
        <v>0</v>
      </c>
      <c r="BJ435" s="16" t="s">
        <v>140</v>
      </c>
      <c r="BK435" s="248">
        <f>ROUND(I435*H435,2)</f>
        <v>0</v>
      </c>
      <c r="BL435" s="16" t="s">
        <v>222</v>
      </c>
      <c r="BM435" s="247" t="s">
        <v>986</v>
      </c>
    </row>
    <row r="436" s="2" customFormat="1" ht="21.75" customHeight="1">
      <c r="A436" s="37"/>
      <c r="B436" s="38"/>
      <c r="C436" s="235" t="s">
        <v>987</v>
      </c>
      <c r="D436" s="235" t="s">
        <v>135</v>
      </c>
      <c r="E436" s="236" t="s">
        <v>988</v>
      </c>
      <c r="F436" s="237" t="s">
        <v>989</v>
      </c>
      <c r="G436" s="238" t="s">
        <v>260</v>
      </c>
      <c r="H436" s="239">
        <v>6</v>
      </c>
      <c r="I436" s="240"/>
      <c r="J436" s="241">
        <f>ROUND(I436*H436,2)</f>
        <v>0</v>
      </c>
      <c r="K436" s="242"/>
      <c r="L436" s="43"/>
      <c r="M436" s="243" t="s">
        <v>1</v>
      </c>
      <c r="N436" s="244" t="s">
        <v>39</v>
      </c>
      <c r="O436" s="90"/>
      <c r="P436" s="245">
        <f>O436*H436</f>
        <v>0</v>
      </c>
      <c r="Q436" s="245">
        <v>6.0000000000000002E-05</v>
      </c>
      <c r="R436" s="245">
        <f>Q436*H436</f>
        <v>0.00036000000000000002</v>
      </c>
      <c r="S436" s="245">
        <v>0</v>
      </c>
      <c r="T436" s="246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47" t="s">
        <v>222</v>
      </c>
      <c r="AT436" s="247" t="s">
        <v>135</v>
      </c>
      <c r="AU436" s="247" t="s">
        <v>140</v>
      </c>
      <c r="AY436" s="16" t="s">
        <v>132</v>
      </c>
      <c r="BE436" s="248">
        <f>IF(N436="základní",J436,0)</f>
        <v>0</v>
      </c>
      <c r="BF436" s="248">
        <f>IF(N436="snížená",J436,0)</f>
        <v>0</v>
      </c>
      <c r="BG436" s="248">
        <f>IF(N436="zákl. přenesená",J436,0)</f>
        <v>0</v>
      </c>
      <c r="BH436" s="248">
        <f>IF(N436="sníž. přenesená",J436,0)</f>
        <v>0</v>
      </c>
      <c r="BI436" s="248">
        <f>IF(N436="nulová",J436,0)</f>
        <v>0</v>
      </c>
      <c r="BJ436" s="16" t="s">
        <v>140</v>
      </c>
      <c r="BK436" s="248">
        <f>ROUND(I436*H436,2)</f>
        <v>0</v>
      </c>
      <c r="BL436" s="16" t="s">
        <v>222</v>
      </c>
      <c r="BM436" s="247" t="s">
        <v>990</v>
      </c>
    </row>
    <row r="437" s="2" customFormat="1" ht="21.75" customHeight="1">
      <c r="A437" s="37"/>
      <c r="B437" s="38"/>
      <c r="C437" s="235" t="s">
        <v>991</v>
      </c>
      <c r="D437" s="235" t="s">
        <v>135</v>
      </c>
      <c r="E437" s="236" t="s">
        <v>992</v>
      </c>
      <c r="F437" s="237" t="s">
        <v>993</v>
      </c>
      <c r="G437" s="238" t="s">
        <v>260</v>
      </c>
      <c r="H437" s="239">
        <v>6</v>
      </c>
      <c r="I437" s="240"/>
      <c r="J437" s="241">
        <f>ROUND(I437*H437,2)</f>
        <v>0</v>
      </c>
      <c r="K437" s="242"/>
      <c r="L437" s="43"/>
      <c r="M437" s="243" t="s">
        <v>1</v>
      </c>
      <c r="N437" s="244" t="s">
        <v>39</v>
      </c>
      <c r="O437" s="90"/>
      <c r="P437" s="245">
        <f>O437*H437</f>
        <v>0</v>
      </c>
      <c r="Q437" s="245">
        <v>2.0000000000000002E-05</v>
      </c>
      <c r="R437" s="245">
        <f>Q437*H437</f>
        <v>0.00012000000000000002</v>
      </c>
      <c r="S437" s="245">
        <v>0</v>
      </c>
      <c r="T437" s="24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47" t="s">
        <v>222</v>
      </c>
      <c r="AT437" s="247" t="s">
        <v>135</v>
      </c>
      <c r="AU437" s="247" t="s">
        <v>140</v>
      </c>
      <c r="AY437" s="16" t="s">
        <v>132</v>
      </c>
      <c r="BE437" s="248">
        <f>IF(N437="základní",J437,0)</f>
        <v>0</v>
      </c>
      <c r="BF437" s="248">
        <f>IF(N437="snížená",J437,0)</f>
        <v>0</v>
      </c>
      <c r="BG437" s="248">
        <f>IF(N437="zákl. přenesená",J437,0)</f>
        <v>0</v>
      </c>
      <c r="BH437" s="248">
        <f>IF(N437="sníž. přenesená",J437,0)</f>
        <v>0</v>
      </c>
      <c r="BI437" s="248">
        <f>IF(N437="nulová",J437,0)</f>
        <v>0</v>
      </c>
      <c r="BJ437" s="16" t="s">
        <v>140</v>
      </c>
      <c r="BK437" s="248">
        <f>ROUND(I437*H437,2)</f>
        <v>0</v>
      </c>
      <c r="BL437" s="16" t="s">
        <v>222</v>
      </c>
      <c r="BM437" s="247" t="s">
        <v>994</v>
      </c>
    </row>
    <row r="438" s="12" customFormat="1" ht="22.8" customHeight="1">
      <c r="A438" s="12"/>
      <c r="B438" s="219"/>
      <c r="C438" s="220"/>
      <c r="D438" s="221" t="s">
        <v>72</v>
      </c>
      <c r="E438" s="233" t="s">
        <v>995</v>
      </c>
      <c r="F438" s="233" t="s">
        <v>996</v>
      </c>
      <c r="G438" s="220"/>
      <c r="H438" s="220"/>
      <c r="I438" s="223"/>
      <c r="J438" s="234">
        <f>BK438</f>
        <v>0</v>
      </c>
      <c r="K438" s="220"/>
      <c r="L438" s="225"/>
      <c r="M438" s="226"/>
      <c r="N438" s="227"/>
      <c r="O438" s="227"/>
      <c r="P438" s="228">
        <f>SUM(P439:P456)</f>
        <v>0</v>
      </c>
      <c r="Q438" s="227"/>
      <c r="R438" s="228">
        <f>SUM(R439:R456)</f>
        <v>0.45106354999999998</v>
      </c>
      <c r="S438" s="227"/>
      <c r="T438" s="229">
        <f>SUM(T439:T456)</f>
        <v>0.092347449999999998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30" t="s">
        <v>140</v>
      </c>
      <c r="AT438" s="231" t="s">
        <v>72</v>
      </c>
      <c r="AU438" s="231" t="s">
        <v>81</v>
      </c>
      <c r="AY438" s="230" t="s">
        <v>132</v>
      </c>
      <c r="BK438" s="232">
        <f>SUM(BK439:BK456)</f>
        <v>0</v>
      </c>
    </row>
    <row r="439" s="2" customFormat="1" ht="16.5" customHeight="1">
      <c r="A439" s="37"/>
      <c r="B439" s="38"/>
      <c r="C439" s="235" t="s">
        <v>997</v>
      </c>
      <c r="D439" s="235" t="s">
        <v>135</v>
      </c>
      <c r="E439" s="236" t="s">
        <v>998</v>
      </c>
      <c r="F439" s="237" t="s">
        <v>999</v>
      </c>
      <c r="G439" s="238" t="s">
        <v>151</v>
      </c>
      <c r="H439" s="239">
        <v>297.89499999999998</v>
      </c>
      <c r="I439" s="240"/>
      <c r="J439" s="241">
        <f>ROUND(I439*H439,2)</f>
        <v>0</v>
      </c>
      <c r="K439" s="242"/>
      <c r="L439" s="43"/>
      <c r="M439" s="243" t="s">
        <v>1</v>
      </c>
      <c r="N439" s="244" t="s">
        <v>39</v>
      </c>
      <c r="O439" s="90"/>
      <c r="P439" s="245">
        <f>O439*H439</f>
        <v>0</v>
      </c>
      <c r="Q439" s="245">
        <v>0.001</v>
      </c>
      <c r="R439" s="245">
        <f>Q439*H439</f>
        <v>0.29789499999999997</v>
      </c>
      <c r="S439" s="245">
        <v>0.00031</v>
      </c>
      <c r="T439" s="246">
        <f>S439*H439</f>
        <v>0.092347449999999998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47" t="s">
        <v>222</v>
      </c>
      <c r="AT439" s="247" t="s">
        <v>135</v>
      </c>
      <c r="AU439" s="247" t="s">
        <v>140</v>
      </c>
      <c r="AY439" s="16" t="s">
        <v>132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16" t="s">
        <v>140</v>
      </c>
      <c r="BK439" s="248">
        <f>ROUND(I439*H439,2)</f>
        <v>0</v>
      </c>
      <c r="BL439" s="16" t="s">
        <v>222</v>
      </c>
      <c r="BM439" s="247" t="s">
        <v>1000</v>
      </c>
    </row>
    <row r="440" s="13" customFormat="1">
      <c r="A440" s="13"/>
      <c r="B440" s="249"/>
      <c r="C440" s="250"/>
      <c r="D440" s="251" t="s">
        <v>142</v>
      </c>
      <c r="E440" s="252" t="s">
        <v>1</v>
      </c>
      <c r="F440" s="253" t="s">
        <v>1001</v>
      </c>
      <c r="G440" s="250"/>
      <c r="H440" s="254">
        <v>77.230000000000004</v>
      </c>
      <c r="I440" s="255"/>
      <c r="J440" s="250"/>
      <c r="K440" s="250"/>
      <c r="L440" s="256"/>
      <c r="M440" s="257"/>
      <c r="N440" s="258"/>
      <c r="O440" s="258"/>
      <c r="P440" s="258"/>
      <c r="Q440" s="258"/>
      <c r="R440" s="258"/>
      <c r="S440" s="258"/>
      <c r="T440" s="25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0" t="s">
        <v>142</v>
      </c>
      <c r="AU440" s="260" t="s">
        <v>140</v>
      </c>
      <c r="AV440" s="13" t="s">
        <v>140</v>
      </c>
      <c r="AW440" s="13" t="s">
        <v>30</v>
      </c>
      <c r="AX440" s="13" t="s">
        <v>73</v>
      </c>
      <c r="AY440" s="260" t="s">
        <v>132</v>
      </c>
    </row>
    <row r="441" s="13" customFormat="1">
      <c r="A441" s="13"/>
      <c r="B441" s="249"/>
      <c r="C441" s="250"/>
      <c r="D441" s="251" t="s">
        <v>142</v>
      </c>
      <c r="E441" s="252" t="s">
        <v>1</v>
      </c>
      <c r="F441" s="253" t="s">
        <v>1002</v>
      </c>
      <c r="G441" s="250"/>
      <c r="H441" s="254">
        <v>76.185000000000002</v>
      </c>
      <c r="I441" s="255"/>
      <c r="J441" s="250"/>
      <c r="K441" s="250"/>
      <c r="L441" s="256"/>
      <c r="M441" s="257"/>
      <c r="N441" s="258"/>
      <c r="O441" s="258"/>
      <c r="P441" s="258"/>
      <c r="Q441" s="258"/>
      <c r="R441" s="258"/>
      <c r="S441" s="258"/>
      <c r="T441" s="25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0" t="s">
        <v>142</v>
      </c>
      <c r="AU441" s="260" t="s">
        <v>140</v>
      </c>
      <c r="AV441" s="13" t="s">
        <v>140</v>
      </c>
      <c r="AW441" s="13" t="s">
        <v>30</v>
      </c>
      <c r="AX441" s="13" t="s">
        <v>73</v>
      </c>
      <c r="AY441" s="260" t="s">
        <v>132</v>
      </c>
    </row>
    <row r="442" s="13" customFormat="1">
      <c r="A442" s="13"/>
      <c r="B442" s="249"/>
      <c r="C442" s="250"/>
      <c r="D442" s="251" t="s">
        <v>142</v>
      </c>
      <c r="E442" s="252" t="s">
        <v>1</v>
      </c>
      <c r="F442" s="253" t="s">
        <v>1003</v>
      </c>
      <c r="G442" s="250"/>
      <c r="H442" s="254">
        <v>40.899999999999999</v>
      </c>
      <c r="I442" s="255"/>
      <c r="J442" s="250"/>
      <c r="K442" s="250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142</v>
      </c>
      <c r="AU442" s="260" t="s">
        <v>140</v>
      </c>
      <c r="AV442" s="13" t="s">
        <v>140</v>
      </c>
      <c r="AW442" s="13" t="s">
        <v>30</v>
      </c>
      <c r="AX442" s="13" t="s">
        <v>73</v>
      </c>
      <c r="AY442" s="260" t="s">
        <v>132</v>
      </c>
    </row>
    <row r="443" s="13" customFormat="1">
      <c r="A443" s="13"/>
      <c r="B443" s="249"/>
      <c r="C443" s="250"/>
      <c r="D443" s="251" t="s">
        <v>142</v>
      </c>
      <c r="E443" s="252" t="s">
        <v>1</v>
      </c>
      <c r="F443" s="253" t="s">
        <v>1004</v>
      </c>
      <c r="G443" s="250"/>
      <c r="H443" s="254">
        <v>59.659999999999997</v>
      </c>
      <c r="I443" s="255"/>
      <c r="J443" s="250"/>
      <c r="K443" s="250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142</v>
      </c>
      <c r="AU443" s="260" t="s">
        <v>140</v>
      </c>
      <c r="AV443" s="13" t="s">
        <v>140</v>
      </c>
      <c r="AW443" s="13" t="s">
        <v>30</v>
      </c>
      <c r="AX443" s="13" t="s">
        <v>73</v>
      </c>
      <c r="AY443" s="260" t="s">
        <v>132</v>
      </c>
    </row>
    <row r="444" s="13" customFormat="1">
      <c r="A444" s="13"/>
      <c r="B444" s="249"/>
      <c r="C444" s="250"/>
      <c r="D444" s="251" t="s">
        <v>142</v>
      </c>
      <c r="E444" s="252" t="s">
        <v>1</v>
      </c>
      <c r="F444" s="253" t="s">
        <v>1005</v>
      </c>
      <c r="G444" s="250"/>
      <c r="H444" s="254">
        <v>12.02</v>
      </c>
      <c r="I444" s="255"/>
      <c r="J444" s="250"/>
      <c r="K444" s="250"/>
      <c r="L444" s="256"/>
      <c r="M444" s="257"/>
      <c r="N444" s="258"/>
      <c r="O444" s="258"/>
      <c r="P444" s="258"/>
      <c r="Q444" s="258"/>
      <c r="R444" s="258"/>
      <c r="S444" s="258"/>
      <c r="T444" s="259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0" t="s">
        <v>142</v>
      </c>
      <c r="AU444" s="260" t="s">
        <v>140</v>
      </c>
      <c r="AV444" s="13" t="s">
        <v>140</v>
      </c>
      <c r="AW444" s="13" t="s">
        <v>30</v>
      </c>
      <c r="AX444" s="13" t="s">
        <v>73</v>
      </c>
      <c r="AY444" s="260" t="s">
        <v>132</v>
      </c>
    </row>
    <row r="445" s="13" customFormat="1">
      <c r="A445" s="13"/>
      <c r="B445" s="249"/>
      <c r="C445" s="250"/>
      <c r="D445" s="251" t="s">
        <v>142</v>
      </c>
      <c r="E445" s="252" t="s">
        <v>1</v>
      </c>
      <c r="F445" s="253" t="s">
        <v>1006</v>
      </c>
      <c r="G445" s="250"/>
      <c r="H445" s="254">
        <v>13.050000000000001</v>
      </c>
      <c r="I445" s="255"/>
      <c r="J445" s="250"/>
      <c r="K445" s="250"/>
      <c r="L445" s="256"/>
      <c r="M445" s="257"/>
      <c r="N445" s="258"/>
      <c r="O445" s="258"/>
      <c r="P445" s="258"/>
      <c r="Q445" s="258"/>
      <c r="R445" s="258"/>
      <c r="S445" s="258"/>
      <c r="T445" s="25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0" t="s">
        <v>142</v>
      </c>
      <c r="AU445" s="260" t="s">
        <v>140</v>
      </c>
      <c r="AV445" s="13" t="s">
        <v>140</v>
      </c>
      <c r="AW445" s="13" t="s">
        <v>30</v>
      </c>
      <c r="AX445" s="13" t="s">
        <v>73</v>
      </c>
      <c r="AY445" s="260" t="s">
        <v>132</v>
      </c>
    </row>
    <row r="446" s="13" customFormat="1">
      <c r="A446" s="13"/>
      <c r="B446" s="249"/>
      <c r="C446" s="250"/>
      <c r="D446" s="251" t="s">
        <v>142</v>
      </c>
      <c r="E446" s="252" t="s">
        <v>1</v>
      </c>
      <c r="F446" s="253" t="s">
        <v>1007</v>
      </c>
      <c r="G446" s="250"/>
      <c r="H446" s="254">
        <v>18.850000000000001</v>
      </c>
      <c r="I446" s="255"/>
      <c r="J446" s="250"/>
      <c r="K446" s="250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142</v>
      </c>
      <c r="AU446" s="260" t="s">
        <v>140</v>
      </c>
      <c r="AV446" s="13" t="s">
        <v>140</v>
      </c>
      <c r="AW446" s="13" t="s">
        <v>30</v>
      </c>
      <c r="AX446" s="13" t="s">
        <v>73</v>
      </c>
      <c r="AY446" s="260" t="s">
        <v>132</v>
      </c>
    </row>
    <row r="447" s="14" customFormat="1">
      <c r="A447" s="14"/>
      <c r="B447" s="261"/>
      <c r="C447" s="262"/>
      <c r="D447" s="251" t="s">
        <v>142</v>
      </c>
      <c r="E447" s="263" t="s">
        <v>1</v>
      </c>
      <c r="F447" s="264" t="s">
        <v>177</v>
      </c>
      <c r="G447" s="262"/>
      <c r="H447" s="265">
        <v>297.89500000000004</v>
      </c>
      <c r="I447" s="266"/>
      <c r="J447" s="262"/>
      <c r="K447" s="262"/>
      <c r="L447" s="267"/>
      <c r="M447" s="268"/>
      <c r="N447" s="269"/>
      <c r="O447" s="269"/>
      <c r="P447" s="269"/>
      <c r="Q447" s="269"/>
      <c r="R447" s="269"/>
      <c r="S447" s="269"/>
      <c r="T447" s="27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1" t="s">
        <v>142</v>
      </c>
      <c r="AU447" s="271" t="s">
        <v>140</v>
      </c>
      <c r="AV447" s="14" t="s">
        <v>139</v>
      </c>
      <c r="AW447" s="14" t="s">
        <v>30</v>
      </c>
      <c r="AX447" s="14" t="s">
        <v>81</v>
      </c>
      <c r="AY447" s="271" t="s">
        <v>132</v>
      </c>
    </row>
    <row r="448" s="2" customFormat="1" ht="21.75" customHeight="1">
      <c r="A448" s="37"/>
      <c r="B448" s="38"/>
      <c r="C448" s="235" t="s">
        <v>1008</v>
      </c>
      <c r="D448" s="235" t="s">
        <v>135</v>
      </c>
      <c r="E448" s="236" t="s">
        <v>1009</v>
      </c>
      <c r="F448" s="237" t="s">
        <v>1010</v>
      </c>
      <c r="G448" s="238" t="s">
        <v>138</v>
      </c>
      <c r="H448" s="239">
        <v>15</v>
      </c>
      <c r="I448" s="240"/>
      <c r="J448" s="241">
        <f>ROUND(I448*H448,2)</f>
        <v>0</v>
      </c>
      <c r="K448" s="242"/>
      <c r="L448" s="43"/>
      <c r="M448" s="243" t="s">
        <v>1</v>
      </c>
      <c r="N448" s="244" t="s">
        <v>39</v>
      </c>
      <c r="O448" s="90"/>
      <c r="P448" s="245">
        <f>O448*H448</f>
        <v>0</v>
      </c>
      <c r="Q448" s="245">
        <v>0.00048000000000000001</v>
      </c>
      <c r="R448" s="245">
        <f>Q448*H448</f>
        <v>0.0071999999999999998</v>
      </c>
      <c r="S448" s="245">
        <v>0</v>
      </c>
      <c r="T448" s="24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47" t="s">
        <v>222</v>
      </c>
      <c r="AT448" s="247" t="s">
        <v>135</v>
      </c>
      <c r="AU448" s="247" t="s">
        <v>140</v>
      </c>
      <c r="AY448" s="16" t="s">
        <v>132</v>
      </c>
      <c r="BE448" s="248">
        <f>IF(N448="základní",J448,0)</f>
        <v>0</v>
      </c>
      <c r="BF448" s="248">
        <f>IF(N448="snížená",J448,0)</f>
        <v>0</v>
      </c>
      <c r="BG448" s="248">
        <f>IF(N448="zákl. přenesená",J448,0)</f>
        <v>0</v>
      </c>
      <c r="BH448" s="248">
        <f>IF(N448="sníž. přenesená",J448,0)</f>
        <v>0</v>
      </c>
      <c r="BI448" s="248">
        <f>IF(N448="nulová",J448,0)</f>
        <v>0</v>
      </c>
      <c r="BJ448" s="16" t="s">
        <v>140</v>
      </c>
      <c r="BK448" s="248">
        <f>ROUND(I448*H448,2)</f>
        <v>0</v>
      </c>
      <c r="BL448" s="16" t="s">
        <v>222</v>
      </c>
      <c r="BM448" s="247" t="s">
        <v>1011</v>
      </c>
    </row>
    <row r="449" s="2" customFormat="1" ht="16.5" customHeight="1">
      <c r="A449" s="37"/>
      <c r="B449" s="38"/>
      <c r="C449" s="235" t="s">
        <v>1012</v>
      </c>
      <c r="D449" s="235" t="s">
        <v>135</v>
      </c>
      <c r="E449" s="236" t="s">
        <v>1013</v>
      </c>
      <c r="F449" s="237" t="s">
        <v>1014</v>
      </c>
      <c r="G449" s="238" t="s">
        <v>151</v>
      </c>
      <c r="H449" s="239">
        <v>75.207999999999998</v>
      </c>
      <c r="I449" s="240"/>
      <c r="J449" s="241">
        <f>ROUND(I449*H449,2)</f>
        <v>0</v>
      </c>
      <c r="K449" s="242"/>
      <c r="L449" s="43"/>
      <c r="M449" s="243" t="s">
        <v>1</v>
      </c>
      <c r="N449" s="244" t="s">
        <v>39</v>
      </c>
      <c r="O449" s="90"/>
      <c r="P449" s="245">
        <f>O449*H449</f>
        <v>0</v>
      </c>
      <c r="Q449" s="245">
        <v>0</v>
      </c>
      <c r="R449" s="245">
        <f>Q449*H449</f>
        <v>0</v>
      </c>
      <c r="S449" s="245">
        <v>0</v>
      </c>
      <c r="T449" s="24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47" t="s">
        <v>222</v>
      </c>
      <c r="AT449" s="247" t="s">
        <v>135</v>
      </c>
      <c r="AU449" s="247" t="s">
        <v>140</v>
      </c>
      <c r="AY449" s="16" t="s">
        <v>132</v>
      </c>
      <c r="BE449" s="248">
        <f>IF(N449="základní",J449,0)</f>
        <v>0</v>
      </c>
      <c r="BF449" s="248">
        <f>IF(N449="snížená",J449,0)</f>
        <v>0</v>
      </c>
      <c r="BG449" s="248">
        <f>IF(N449="zákl. přenesená",J449,0)</f>
        <v>0</v>
      </c>
      <c r="BH449" s="248">
        <f>IF(N449="sníž. přenesená",J449,0)</f>
        <v>0</v>
      </c>
      <c r="BI449" s="248">
        <f>IF(N449="nulová",J449,0)</f>
        <v>0</v>
      </c>
      <c r="BJ449" s="16" t="s">
        <v>140</v>
      </c>
      <c r="BK449" s="248">
        <f>ROUND(I449*H449,2)</f>
        <v>0</v>
      </c>
      <c r="BL449" s="16" t="s">
        <v>222</v>
      </c>
      <c r="BM449" s="247" t="s">
        <v>1015</v>
      </c>
    </row>
    <row r="450" s="13" customFormat="1">
      <c r="A450" s="13"/>
      <c r="B450" s="249"/>
      <c r="C450" s="250"/>
      <c r="D450" s="251" t="s">
        <v>142</v>
      </c>
      <c r="E450" s="252" t="s">
        <v>1</v>
      </c>
      <c r="F450" s="253" t="s">
        <v>1016</v>
      </c>
      <c r="G450" s="250"/>
      <c r="H450" s="254">
        <v>75.207999999999998</v>
      </c>
      <c r="I450" s="255"/>
      <c r="J450" s="250"/>
      <c r="K450" s="250"/>
      <c r="L450" s="256"/>
      <c r="M450" s="257"/>
      <c r="N450" s="258"/>
      <c r="O450" s="258"/>
      <c r="P450" s="258"/>
      <c r="Q450" s="258"/>
      <c r="R450" s="258"/>
      <c r="S450" s="258"/>
      <c r="T450" s="25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0" t="s">
        <v>142</v>
      </c>
      <c r="AU450" s="260" t="s">
        <v>140</v>
      </c>
      <c r="AV450" s="13" t="s">
        <v>140</v>
      </c>
      <c r="AW450" s="13" t="s">
        <v>30</v>
      </c>
      <c r="AX450" s="13" t="s">
        <v>81</v>
      </c>
      <c r="AY450" s="260" t="s">
        <v>132</v>
      </c>
    </row>
    <row r="451" s="2" customFormat="1" ht="16.5" customHeight="1">
      <c r="A451" s="37"/>
      <c r="B451" s="38"/>
      <c r="C451" s="272" t="s">
        <v>1017</v>
      </c>
      <c r="D451" s="272" t="s">
        <v>227</v>
      </c>
      <c r="E451" s="273" t="s">
        <v>1018</v>
      </c>
      <c r="F451" s="274" t="s">
        <v>1019</v>
      </c>
      <c r="G451" s="275" t="s">
        <v>151</v>
      </c>
      <c r="H451" s="276">
        <v>78.968000000000004</v>
      </c>
      <c r="I451" s="277"/>
      <c r="J451" s="278">
        <f>ROUND(I451*H451,2)</f>
        <v>0</v>
      </c>
      <c r="K451" s="279"/>
      <c r="L451" s="280"/>
      <c r="M451" s="281" t="s">
        <v>1</v>
      </c>
      <c r="N451" s="282" t="s">
        <v>39</v>
      </c>
      <c r="O451" s="90"/>
      <c r="P451" s="245">
        <f>O451*H451</f>
        <v>0</v>
      </c>
      <c r="Q451" s="245">
        <v>0</v>
      </c>
      <c r="R451" s="245">
        <f>Q451*H451</f>
        <v>0</v>
      </c>
      <c r="S451" s="245">
        <v>0</v>
      </c>
      <c r="T451" s="24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47" t="s">
        <v>296</v>
      </c>
      <c r="AT451" s="247" t="s">
        <v>227</v>
      </c>
      <c r="AU451" s="247" t="s">
        <v>140</v>
      </c>
      <c r="AY451" s="16" t="s">
        <v>132</v>
      </c>
      <c r="BE451" s="248">
        <f>IF(N451="základní",J451,0)</f>
        <v>0</v>
      </c>
      <c r="BF451" s="248">
        <f>IF(N451="snížená",J451,0)</f>
        <v>0</v>
      </c>
      <c r="BG451" s="248">
        <f>IF(N451="zákl. přenesená",J451,0)</f>
        <v>0</v>
      </c>
      <c r="BH451" s="248">
        <f>IF(N451="sníž. přenesená",J451,0)</f>
        <v>0</v>
      </c>
      <c r="BI451" s="248">
        <f>IF(N451="nulová",J451,0)</f>
        <v>0</v>
      </c>
      <c r="BJ451" s="16" t="s">
        <v>140</v>
      </c>
      <c r="BK451" s="248">
        <f>ROUND(I451*H451,2)</f>
        <v>0</v>
      </c>
      <c r="BL451" s="16" t="s">
        <v>222</v>
      </c>
      <c r="BM451" s="247" t="s">
        <v>1020</v>
      </c>
    </row>
    <row r="452" s="13" customFormat="1">
      <c r="A452" s="13"/>
      <c r="B452" s="249"/>
      <c r="C452" s="250"/>
      <c r="D452" s="251" t="s">
        <v>142</v>
      </c>
      <c r="E452" s="250"/>
      <c r="F452" s="253" t="s">
        <v>1021</v>
      </c>
      <c r="G452" s="250"/>
      <c r="H452" s="254">
        <v>78.968000000000004</v>
      </c>
      <c r="I452" s="255"/>
      <c r="J452" s="250"/>
      <c r="K452" s="250"/>
      <c r="L452" s="256"/>
      <c r="M452" s="257"/>
      <c r="N452" s="258"/>
      <c r="O452" s="258"/>
      <c r="P452" s="258"/>
      <c r="Q452" s="258"/>
      <c r="R452" s="258"/>
      <c r="S452" s="258"/>
      <c r="T452" s="25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0" t="s">
        <v>142</v>
      </c>
      <c r="AU452" s="260" t="s">
        <v>140</v>
      </c>
      <c r="AV452" s="13" t="s">
        <v>140</v>
      </c>
      <c r="AW452" s="13" t="s">
        <v>4</v>
      </c>
      <c r="AX452" s="13" t="s">
        <v>81</v>
      </c>
      <c r="AY452" s="260" t="s">
        <v>132</v>
      </c>
    </row>
    <row r="453" s="2" customFormat="1" ht="21.75" customHeight="1">
      <c r="A453" s="37"/>
      <c r="B453" s="38"/>
      <c r="C453" s="272" t="s">
        <v>1022</v>
      </c>
      <c r="D453" s="272" t="s">
        <v>227</v>
      </c>
      <c r="E453" s="273" t="s">
        <v>1023</v>
      </c>
      <c r="F453" s="274" t="s">
        <v>1024</v>
      </c>
      <c r="G453" s="275" t="s">
        <v>260</v>
      </c>
      <c r="H453" s="276">
        <v>63</v>
      </c>
      <c r="I453" s="277"/>
      <c r="J453" s="278">
        <f>ROUND(I453*H453,2)</f>
        <v>0</v>
      </c>
      <c r="K453" s="279"/>
      <c r="L453" s="280"/>
      <c r="M453" s="281" t="s">
        <v>1</v>
      </c>
      <c r="N453" s="282" t="s">
        <v>39</v>
      </c>
      <c r="O453" s="90"/>
      <c r="P453" s="245">
        <f>O453*H453</f>
        <v>0</v>
      </c>
      <c r="Q453" s="245">
        <v>0</v>
      </c>
      <c r="R453" s="245">
        <f>Q453*H453</f>
        <v>0</v>
      </c>
      <c r="S453" s="245">
        <v>0</v>
      </c>
      <c r="T453" s="24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47" t="s">
        <v>296</v>
      </c>
      <c r="AT453" s="247" t="s">
        <v>227</v>
      </c>
      <c r="AU453" s="247" t="s">
        <v>140</v>
      </c>
      <c r="AY453" s="16" t="s">
        <v>132</v>
      </c>
      <c r="BE453" s="248">
        <f>IF(N453="základní",J453,0)</f>
        <v>0</v>
      </c>
      <c r="BF453" s="248">
        <f>IF(N453="snížená",J453,0)</f>
        <v>0</v>
      </c>
      <c r="BG453" s="248">
        <f>IF(N453="zákl. přenesená",J453,0)</f>
        <v>0</v>
      </c>
      <c r="BH453" s="248">
        <f>IF(N453="sníž. přenesená",J453,0)</f>
        <v>0</v>
      </c>
      <c r="BI453" s="248">
        <f>IF(N453="nulová",J453,0)</f>
        <v>0</v>
      </c>
      <c r="BJ453" s="16" t="s">
        <v>140</v>
      </c>
      <c r="BK453" s="248">
        <f>ROUND(I453*H453,2)</f>
        <v>0</v>
      </c>
      <c r="BL453" s="16" t="s">
        <v>222</v>
      </c>
      <c r="BM453" s="247" t="s">
        <v>1025</v>
      </c>
    </row>
    <row r="454" s="13" customFormat="1">
      <c r="A454" s="13"/>
      <c r="B454" s="249"/>
      <c r="C454" s="250"/>
      <c r="D454" s="251" t="s">
        <v>142</v>
      </c>
      <c r="E454" s="250"/>
      <c r="F454" s="253" t="s">
        <v>1026</v>
      </c>
      <c r="G454" s="250"/>
      <c r="H454" s="254">
        <v>63</v>
      </c>
      <c r="I454" s="255"/>
      <c r="J454" s="250"/>
      <c r="K454" s="250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142</v>
      </c>
      <c r="AU454" s="260" t="s">
        <v>140</v>
      </c>
      <c r="AV454" s="13" t="s">
        <v>140</v>
      </c>
      <c r="AW454" s="13" t="s">
        <v>4</v>
      </c>
      <c r="AX454" s="13" t="s">
        <v>81</v>
      </c>
      <c r="AY454" s="260" t="s">
        <v>132</v>
      </c>
    </row>
    <row r="455" s="2" customFormat="1" ht="21.75" customHeight="1">
      <c r="A455" s="37"/>
      <c r="B455" s="38"/>
      <c r="C455" s="235" t="s">
        <v>1027</v>
      </c>
      <c r="D455" s="235" t="s">
        <v>135</v>
      </c>
      <c r="E455" s="236" t="s">
        <v>1028</v>
      </c>
      <c r="F455" s="237" t="s">
        <v>1029</v>
      </c>
      <c r="G455" s="238" t="s">
        <v>151</v>
      </c>
      <c r="H455" s="239">
        <v>297.89499999999998</v>
      </c>
      <c r="I455" s="240"/>
      <c r="J455" s="241">
        <f>ROUND(I455*H455,2)</f>
        <v>0</v>
      </c>
      <c r="K455" s="242"/>
      <c r="L455" s="43"/>
      <c r="M455" s="243" t="s">
        <v>1</v>
      </c>
      <c r="N455" s="244" t="s">
        <v>39</v>
      </c>
      <c r="O455" s="90"/>
      <c r="P455" s="245">
        <f>O455*H455</f>
        <v>0</v>
      </c>
      <c r="Q455" s="245">
        <v>0.00020000000000000001</v>
      </c>
      <c r="R455" s="245">
        <f>Q455*H455</f>
        <v>0.059579</v>
      </c>
      <c r="S455" s="245">
        <v>0</v>
      </c>
      <c r="T455" s="246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47" t="s">
        <v>222</v>
      </c>
      <c r="AT455" s="247" t="s">
        <v>135</v>
      </c>
      <c r="AU455" s="247" t="s">
        <v>140</v>
      </c>
      <c r="AY455" s="16" t="s">
        <v>132</v>
      </c>
      <c r="BE455" s="248">
        <f>IF(N455="základní",J455,0)</f>
        <v>0</v>
      </c>
      <c r="BF455" s="248">
        <f>IF(N455="snížená",J455,0)</f>
        <v>0</v>
      </c>
      <c r="BG455" s="248">
        <f>IF(N455="zákl. přenesená",J455,0)</f>
        <v>0</v>
      </c>
      <c r="BH455" s="248">
        <f>IF(N455="sníž. přenesená",J455,0)</f>
        <v>0</v>
      </c>
      <c r="BI455" s="248">
        <f>IF(N455="nulová",J455,0)</f>
        <v>0</v>
      </c>
      <c r="BJ455" s="16" t="s">
        <v>140</v>
      </c>
      <c r="BK455" s="248">
        <f>ROUND(I455*H455,2)</f>
        <v>0</v>
      </c>
      <c r="BL455" s="16" t="s">
        <v>222</v>
      </c>
      <c r="BM455" s="247" t="s">
        <v>1030</v>
      </c>
    </row>
    <row r="456" s="2" customFormat="1" ht="21.75" customHeight="1">
      <c r="A456" s="37"/>
      <c r="B456" s="38"/>
      <c r="C456" s="235" t="s">
        <v>1031</v>
      </c>
      <c r="D456" s="235" t="s">
        <v>135</v>
      </c>
      <c r="E456" s="236" t="s">
        <v>1032</v>
      </c>
      <c r="F456" s="237" t="s">
        <v>1033</v>
      </c>
      <c r="G456" s="238" t="s">
        <v>151</v>
      </c>
      <c r="H456" s="239">
        <v>297.89499999999998</v>
      </c>
      <c r="I456" s="240"/>
      <c r="J456" s="241">
        <f>ROUND(I456*H456,2)</f>
        <v>0</v>
      </c>
      <c r="K456" s="242"/>
      <c r="L456" s="43"/>
      <c r="M456" s="243" t="s">
        <v>1</v>
      </c>
      <c r="N456" s="244" t="s">
        <v>39</v>
      </c>
      <c r="O456" s="90"/>
      <c r="P456" s="245">
        <f>O456*H456</f>
        <v>0</v>
      </c>
      <c r="Q456" s="245">
        <v>0.00029</v>
      </c>
      <c r="R456" s="245">
        <f>Q456*H456</f>
        <v>0.086389549999999996</v>
      </c>
      <c r="S456" s="245">
        <v>0</v>
      </c>
      <c r="T456" s="24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47" t="s">
        <v>222</v>
      </c>
      <c r="AT456" s="247" t="s">
        <v>135</v>
      </c>
      <c r="AU456" s="247" t="s">
        <v>140</v>
      </c>
      <c r="AY456" s="16" t="s">
        <v>132</v>
      </c>
      <c r="BE456" s="248">
        <f>IF(N456="základní",J456,0)</f>
        <v>0</v>
      </c>
      <c r="BF456" s="248">
        <f>IF(N456="snížená",J456,0)</f>
        <v>0</v>
      </c>
      <c r="BG456" s="248">
        <f>IF(N456="zákl. přenesená",J456,0)</f>
        <v>0</v>
      </c>
      <c r="BH456" s="248">
        <f>IF(N456="sníž. přenesená",J456,0)</f>
        <v>0</v>
      </c>
      <c r="BI456" s="248">
        <f>IF(N456="nulová",J456,0)</f>
        <v>0</v>
      </c>
      <c r="BJ456" s="16" t="s">
        <v>140</v>
      </c>
      <c r="BK456" s="248">
        <f>ROUND(I456*H456,2)</f>
        <v>0</v>
      </c>
      <c r="BL456" s="16" t="s">
        <v>222</v>
      </c>
      <c r="BM456" s="247" t="s">
        <v>1034</v>
      </c>
    </row>
    <row r="457" s="12" customFormat="1" ht="25.92" customHeight="1">
      <c r="A457" s="12"/>
      <c r="B457" s="219"/>
      <c r="C457" s="220"/>
      <c r="D457" s="221" t="s">
        <v>72</v>
      </c>
      <c r="E457" s="222" t="s">
        <v>227</v>
      </c>
      <c r="F457" s="222" t="s">
        <v>1035</v>
      </c>
      <c r="G457" s="220"/>
      <c r="H457" s="220"/>
      <c r="I457" s="223"/>
      <c r="J457" s="224">
        <f>BK457</f>
        <v>0</v>
      </c>
      <c r="K457" s="220"/>
      <c r="L457" s="225"/>
      <c r="M457" s="226"/>
      <c r="N457" s="227"/>
      <c r="O457" s="227"/>
      <c r="P457" s="228">
        <f>P458</f>
        <v>0</v>
      </c>
      <c r="Q457" s="227"/>
      <c r="R457" s="228">
        <f>R458</f>
        <v>0</v>
      </c>
      <c r="S457" s="227"/>
      <c r="T457" s="229">
        <f>T458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30" t="s">
        <v>133</v>
      </c>
      <c r="AT457" s="231" t="s">
        <v>72</v>
      </c>
      <c r="AU457" s="231" t="s">
        <v>73</v>
      </c>
      <c r="AY457" s="230" t="s">
        <v>132</v>
      </c>
      <c r="BK457" s="232">
        <f>BK458</f>
        <v>0</v>
      </c>
    </row>
    <row r="458" s="12" customFormat="1" ht="22.8" customHeight="1">
      <c r="A458" s="12"/>
      <c r="B458" s="219"/>
      <c r="C458" s="220"/>
      <c r="D458" s="221" t="s">
        <v>72</v>
      </c>
      <c r="E458" s="233" t="s">
        <v>1036</v>
      </c>
      <c r="F458" s="233" t="s">
        <v>1037</v>
      </c>
      <c r="G458" s="220"/>
      <c r="H458" s="220"/>
      <c r="I458" s="223"/>
      <c r="J458" s="234">
        <f>BK458</f>
        <v>0</v>
      </c>
      <c r="K458" s="220"/>
      <c r="L458" s="225"/>
      <c r="M458" s="226"/>
      <c r="N458" s="227"/>
      <c r="O458" s="227"/>
      <c r="P458" s="228">
        <f>SUM(P459:P461)</f>
        <v>0</v>
      </c>
      <c r="Q458" s="227"/>
      <c r="R458" s="228">
        <f>SUM(R459:R461)</f>
        <v>0</v>
      </c>
      <c r="S458" s="227"/>
      <c r="T458" s="229">
        <f>SUM(T459:T461)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30" t="s">
        <v>133</v>
      </c>
      <c r="AT458" s="231" t="s">
        <v>72</v>
      </c>
      <c r="AU458" s="231" t="s">
        <v>81</v>
      </c>
      <c r="AY458" s="230" t="s">
        <v>132</v>
      </c>
      <c r="BK458" s="232">
        <f>SUM(BK459:BK461)</f>
        <v>0</v>
      </c>
    </row>
    <row r="459" s="2" customFormat="1" ht="21.75" customHeight="1">
      <c r="A459" s="37"/>
      <c r="B459" s="38"/>
      <c r="C459" s="235" t="s">
        <v>1038</v>
      </c>
      <c r="D459" s="235" t="s">
        <v>135</v>
      </c>
      <c r="E459" s="236" t="s">
        <v>1039</v>
      </c>
      <c r="F459" s="237" t="s">
        <v>1040</v>
      </c>
      <c r="G459" s="238" t="s">
        <v>138</v>
      </c>
      <c r="H459" s="239">
        <v>1</v>
      </c>
      <c r="I459" s="240"/>
      <c r="J459" s="241">
        <f>ROUND(I459*H459,2)</f>
        <v>0</v>
      </c>
      <c r="K459" s="242"/>
      <c r="L459" s="43"/>
      <c r="M459" s="243" t="s">
        <v>1</v>
      </c>
      <c r="N459" s="244" t="s">
        <v>39</v>
      </c>
      <c r="O459" s="90"/>
      <c r="P459" s="245">
        <f>O459*H459</f>
        <v>0</v>
      </c>
      <c r="Q459" s="245">
        <v>0</v>
      </c>
      <c r="R459" s="245">
        <f>Q459*H459</f>
        <v>0</v>
      </c>
      <c r="S459" s="245">
        <v>0</v>
      </c>
      <c r="T459" s="24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47" t="s">
        <v>443</v>
      </c>
      <c r="AT459" s="247" t="s">
        <v>135</v>
      </c>
      <c r="AU459" s="247" t="s">
        <v>140</v>
      </c>
      <c r="AY459" s="16" t="s">
        <v>132</v>
      </c>
      <c r="BE459" s="248">
        <f>IF(N459="základní",J459,0)</f>
        <v>0</v>
      </c>
      <c r="BF459" s="248">
        <f>IF(N459="snížená",J459,0)</f>
        <v>0</v>
      </c>
      <c r="BG459" s="248">
        <f>IF(N459="zákl. přenesená",J459,0)</f>
        <v>0</v>
      </c>
      <c r="BH459" s="248">
        <f>IF(N459="sníž. přenesená",J459,0)</f>
        <v>0</v>
      </c>
      <c r="BI459" s="248">
        <f>IF(N459="nulová",J459,0)</f>
        <v>0</v>
      </c>
      <c r="BJ459" s="16" t="s">
        <v>140</v>
      </c>
      <c r="BK459" s="248">
        <f>ROUND(I459*H459,2)</f>
        <v>0</v>
      </c>
      <c r="BL459" s="16" t="s">
        <v>443</v>
      </c>
      <c r="BM459" s="247" t="s">
        <v>1041</v>
      </c>
    </row>
    <row r="460" s="2" customFormat="1" ht="16.5" customHeight="1">
      <c r="A460" s="37"/>
      <c r="B460" s="38"/>
      <c r="C460" s="272" t="s">
        <v>1042</v>
      </c>
      <c r="D460" s="272" t="s">
        <v>227</v>
      </c>
      <c r="E460" s="273" t="s">
        <v>1043</v>
      </c>
      <c r="F460" s="274" t="s">
        <v>1044</v>
      </c>
      <c r="G460" s="275" t="s">
        <v>138</v>
      </c>
      <c r="H460" s="276">
        <v>1</v>
      </c>
      <c r="I460" s="277"/>
      <c r="J460" s="278">
        <f>ROUND(I460*H460,2)</f>
        <v>0</v>
      </c>
      <c r="K460" s="279"/>
      <c r="L460" s="280"/>
      <c r="M460" s="281" t="s">
        <v>1</v>
      </c>
      <c r="N460" s="282" t="s">
        <v>39</v>
      </c>
      <c r="O460" s="90"/>
      <c r="P460" s="245">
        <f>O460*H460</f>
        <v>0</v>
      </c>
      <c r="Q460" s="245">
        <v>0</v>
      </c>
      <c r="R460" s="245">
        <f>Q460*H460</f>
        <v>0</v>
      </c>
      <c r="S460" s="245">
        <v>0</v>
      </c>
      <c r="T460" s="246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47" t="s">
        <v>1045</v>
      </c>
      <c r="AT460" s="247" t="s">
        <v>227</v>
      </c>
      <c r="AU460" s="247" t="s">
        <v>140</v>
      </c>
      <c r="AY460" s="16" t="s">
        <v>132</v>
      </c>
      <c r="BE460" s="248">
        <f>IF(N460="základní",J460,0)</f>
        <v>0</v>
      </c>
      <c r="BF460" s="248">
        <f>IF(N460="snížená",J460,0)</f>
        <v>0</v>
      </c>
      <c r="BG460" s="248">
        <f>IF(N460="zákl. přenesená",J460,0)</f>
        <v>0</v>
      </c>
      <c r="BH460" s="248">
        <f>IF(N460="sníž. přenesená",J460,0)</f>
        <v>0</v>
      </c>
      <c r="BI460" s="248">
        <f>IF(N460="nulová",J460,0)</f>
        <v>0</v>
      </c>
      <c r="BJ460" s="16" t="s">
        <v>140</v>
      </c>
      <c r="BK460" s="248">
        <f>ROUND(I460*H460,2)</f>
        <v>0</v>
      </c>
      <c r="BL460" s="16" t="s">
        <v>443</v>
      </c>
      <c r="BM460" s="247" t="s">
        <v>1046</v>
      </c>
    </row>
    <row r="461" s="2" customFormat="1" ht="16.5" customHeight="1">
      <c r="A461" s="37"/>
      <c r="B461" s="38"/>
      <c r="C461" s="235" t="s">
        <v>1047</v>
      </c>
      <c r="D461" s="235" t="s">
        <v>135</v>
      </c>
      <c r="E461" s="236" t="s">
        <v>1048</v>
      </c>
      <c r="F461" s="237" t="s">
        <v>1049</v>
      </c>
      <c r="G461" s="238" t="s">
        <v>356</v>
      </c>
      <c r="H461" s="239">
        <v>1</v>
      </c>
      <c r="I461" s="240"/>
      <c r="J461" s="241">
        <f>ROUND(I461*H461,2)</f>
        <v>0</v>
      </c>
      <c r="K461" s="242"/>
      <c r="L461" s="43"/>
      <c r="M461" s="284" t="s">
        <v>1</v>
      </c>
      <c r="N461" s="285" t="s">
        <v>39</v>
      </c>
      <c r="O461" s="286"/>
      <c r="P461" s="287">
        <f>O461*H461</f>
        <v>0</v>
      </c>
      <c r="Q461" s="287">
        <v>0</v>
      </c>
      <c r="R461" s="287">
        <f>Q461*H461</f>
        <v>0</v>
      </c>
      <c r="S461" s="287">
        <v>0</v>
      </c>
      <c r="T461" s="288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47" t="s">
        <v>443</v>
      </c>
      <c r="AT461" s="247" t="s">
        <v>135</v>
      </c>
      <c r="AU461" s="247" t="s">
        <v>140</v>
      </c>
      <c r="AY461" s="16" t="s">
        <v>132</v>
      </c>
      <c r="BE461" s="248">
        <f>IF(N461="základní",J461,0)</f>
        <v>0</v>
      </c>
      <c r="BF461" s="248">
        <f>IF(N461="snížená",J461,0)</f>
        <v>0</v>
      </c>
      <c r="BG461" s="248">
        <f>IF(N461="zákl. přenesená",J461,0)</f>
        <v>0</v>
      </c>
      <c r="BH461" s="248">
        <f>IF(N461="sníž. přenesená",J461,0)</f>
        <v>0</v>
      </c>
      <c r="BI461" s="248">
        <f>IF(N461="nulová",J461,0)</f>
        <v>0</v>
      </c>
      <c r="BJ461" s="16" t="s">
        <v>140</v>
      </c>
      <c r="BK461" s="248">
        <f>ROUND(I461*H461,2)</f>
        <v>0</v>
      </c>
      <c r="BL461" s="16" t="s">
        <v>443</v>
      </c>
      <c r="BM461" s="247" t="s">
        <v>1050</v>
      </c>
    </row>
    <row r="462" s="2" customFormat="1" ht="6.96" customHeight="1">
      <c r="A462" s="37"/>
      <c r="B462" s="65"/>
      <c r="C462" s="66"/>
      <c r="D462" s="66"/>
      <c r="E462" s="66"/>
      <c r="F462" s="66"/>
      <c r="G462" s="66"/>
      <c r="H462" s="66"/>
      <c r="I462" s="182"/>
      <c r="J462" s="66"/>
      <c r="K462" s="66"/>
      <c r="L462" s="43"/>
      <c r="M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</row>
  </sheetData>
  <sheetProtection sheet="1" autoFilter="0" formatColumns="0" formatRows="0" objects="1" scenarios="1" spinCount="100000" saltValue="NAFdfr8Wham1nRrOE/rrQwgW1L0tKEihkMmxTw6+Qm4ld6SUCZu9bxFoM3BJi2s1b4YHVauiT3hNTs00DRpHcQ==" hashValue="CR7YE+ePa4dY/nq6auJrjE61DnlRBpZOxN4OneWz5e43/b6P6YLjayKTa/v9kqk4C61cVPwlFVp+1jBAdFP3pA==" algorithmName="SHA-512" password="CC35"/>
  <autoFilter ref="C138:K461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81</v>
      </c>
    </row>
    <row r="4" s="1" customFormat="1" ht="24.96" customHeight="1">
      <c r="B4" s="19"/>
      <c r="D4" s="139" t="s">
        <v>86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Oprava volných bytů č.2 a 4 v domě Plechanovova 124/8, Ostrava-Hrušov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87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1051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3.2.2020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ROUND((SUM(BE136:BE341)),  2)</f>
        <v>0</v>
      </c>
      <c r="G33" s="37"/>
      <c r="H33" s="37"/>
      <c r="I33" s="161">
        <v>0.20999999999999999</v>
      </c>
      <c r="J33" s="160">
        <f>ROUND(((SUM(BE136:BE341))*I33),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ROUND((SUM(BF136:BF341)),  2)</f>
        <v>0</v>
      </c>
      <c r="G34" s="37"/>
      <c r="H34" s="37"/>
      <c r="I34" s="161">
        <v>0.14999999999999999</v>
      </c>
      <c r="J34" s="160">
        <f>ROUND(((SUM(BF136:BF341))*I34),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ROUND((SUM(BG136:BG341)),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ROUND((SUM(BH136:BH341)),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ROUND((SUM(BI136:BI341)),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Oprava volných bytů č.2 a 4 v domě Plechanovova 124/8, Ostrava-Hrušov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Byt č. 2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3.2.2020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90</v>
      </c>
      <c r="D94" s="188"/>
      <c r="E94" s="188"/>
      <c r="F94" s="188"/>
      <c r="G94" s="188"/>
      <c r="H94" s="188"/>
      <c r="I94" s="189"/>
      <c r="J94" s="190" t="s">
        <v>91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92</v>
      </c>
      <c r="D96" s="39"/>
      <c r="E96" s="39"/>
      <c r="F96" s="39"/>
      <c r="G96" s="39"/>
      <c r="H96" s="39"/>
      <c r="I96" s="143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92"/>
      <c r="C97" s="193"/>
      <c r="D97" s="194" t="s">
        <v>94</v>
      </c>
      <c r="E97" s="195"/>
      <c r="F97" s="195"/>
      <c r="G97" s="195"/>
      <c r="H97" s="195"/>
      <c r="I97" s="196"/>
      <c r="J97" s="197">
        <f>J137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95</v>
      </c>
      <c r="E98" s="202"/>
      <c r="F98" s="202"/>
      <c r="G98" s="202"/>
      <c r="H98" s="202"/>
      <c r="I98" s="203"/>
      <c r="J98" s="204">
        <f>J138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96</v>
      </c>
      <c r="E99" s="202"/>
      <c r="F99" s="202"/>
      <c r="G99" s="202"/>
      <c r="H99" s="202"/>
      <c r="I99" s="203"/>
      <c r="J99" s="204">
        <f>J141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97</v>
      </c>
      <c r="E100" s="202"/>
      <c r="F100" s="202"/>
      <c r="G100" s="202"/>
      <c r="H100" s="202"/>
      <c r="I100" s="203"/>
      <c r="J100" s="204">
        <f>J168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98</v>
      </c>
      <c r="E101" s="202"/>
      <c r="F101" s="202"/>
      <c r="G101" s="202"/>
      <c r="H101" s="202"/>
      <c r="I101" s="203"/>
      <c r="J101" s="204">
        <f>J178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99</v>
      </c>
      <c r="E102" s="202"/>
      <c r="F102" s="202"/>
      <c r="G102" s="202"/>
      <c r="H102" s="202"/>
      <c r="I102" s="203"/>
      <c r="J102" s="204">
        <f>J184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2"/>
      <c r="C103" s="193"/>
      <c r="D103" s="194" t="s">
        <v>100</v>
      </c>
      <c r="E103" s="195"/>
      <c r="F103" s="195"/>
      <c r="G103" s="195"/>
      <c r="H103" s="195"/>
      <c r="I103" s="196"/>
      <c r="J103" s="197">
        <f>J186</f>
        <v>0</v>
      </c>
      <c r="K103" s="193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200"/>
      <c r="D104" s="201" t="s">
        <v>103</v>
      </c>
      <c r="E104" s="202"/>
      <c r="F104" s="202"/>
      <c r="G104" s="202"/>
      <c r="H104" s="202"/>
      <c r="I104" s="203"/>
      <c r="J104" s="204">
        <f>J187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104</v>
      </c>
      <c r="E105" s="202"/>
      <c r="F105" s="202"/>
      <c r="G105" s="202"/>
      <c r="H105" s="202"/>
      <c r="I105" s="203"/>
      <c r="J105" s="204">
        <f>J212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1052</v>
      </c>
      <c r="E106" s="202"/>
      <c r="F106" s="202"/>
      <c r="G106" s="202"/>
      <c r="H106" s="202"/>
      <c r="I106" s="203"/>
      <c r="J106" s="204">
        <f>J217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1053</v>
      </c>
      <c r="E107" s="202"/>
      <c r="F107" s="202"/>
      <c r="G107" s="202"/>
      <c r="H107" s="202"/>
      <c r="I107" s="203"/>
      <c r="J107" s="204">
        <f>J225</f>
        <v>0</v>
      </c>
      <c r="K107" s="200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1054</v>
      </c>
      <c r="E108" s="202"/>
      <c r="F108" s="202"/>
      <c r="G108" s="202"/>
      <c r="H108" s="202"/>
      <c r="I108" s="203"/>
      <c r="J108" s="204">
        <f>J235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106</v>
      </c>
      <c r="E109" s="202"/>
      <c r="F109" s="202"/>
      <c r="G109" s="202"/>
      <c r="H109" s="202"/>
      <c r="I109" s="203"/>
      <c r="J109" s="204">
        <f>J239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107</v>
      </c>
      <c r="E110" s="202"/>
      <c r="F110" s="202"/>
      <c r="G110" s="202"/>
      <c r="H110" s="202"/>
      <c r="I110" s="203"/>
      <c r="J110" s="204">
        <f>J266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108</v>
      </c>
      <c r="E111" s="202"/>
      <c r="F111" s="202"/>
      <c r="G111" s="202"/>
      <c r="H111" s="202"/>
      <c r="I111" s="203"/>
      <c r="J111" s="204">
        <f>J272</f>
        <v>0</v>
      </c>
      <c r="K111" s="200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200"/>
      <c r="D112" s="201" t="s">
        <v>110</v>
      </c>
      <c r="E112" s="202"/>
      <c r="F112" s="202"/>
      <c r="G112" s="202"/>
      <c r="H112" s="202"/>
      <c r="I112" s="203"/>
      <c r="J112" s="204">
        <f>J280</f>
        <v>0</v>
      </c>
      <c r="K112" s="200"/>
      <c r="L112" s="20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200"/>
      <c r="D113" s="201" t="s">
        <v>113</v>
      </c>
      <c r="E113" s="202"/>
      <c r="F113" s="202"/>
      <c r="G113" s="202"/>
      <c r="H113" s="202"/>
      <c r="I113" s="203"/>
      <c r="J113" s="204">
        <f>J302</f>
        <v>0</v>
      </c>
      <c r="K113" s="200"/>
      <c r="L113" s="20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9"/>
      <c r="C114" s="200"/>
      <c r="D114" s="201" t="s">
        <v>114</v>
      </c>
      <c r="E114" s="202"/>
      <c r="F114" s="202"/>
      <c r="G114" s="202"/>
      <c r="H114" s="202"/>
      <c r="I114" s="203"/>
      <c r="J114" s="204">
        <f>J312</f>
        <v>0</v>
      </c>
      <c r="K114" s="200"/>
      <c r="L114" s="20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2"/>
      <c r="C115" s="193"/>
      <c r="D115" s="194" t="s">
        <v>115</v>
      </c>
      <c r="E115" s="195"/>
      <c r="F115" s="195"/>
      <c r="G115" s="195"/>
      <c r="H115" s="195"/>
      <c r="I115" s="196"/>
      <c r="J115" s="197">
        <f>J337</f>
        <v>0</v>
      </c>
      <c r="K115" s="193"/>
      <c r="L115" s="198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9"/>
      <c r="C116" s="200"/>
      <c r="D116" s="201" t="s">
        <v>116</v>
      </c>
      <c r="E116" s="202"/>
      <c r="F116" s="202"/>
      <c r="G116" s="202"/>
      <c r="H116" s="202"/>
      <c r="I116" s="203"/>
      <c r="J116" s="204">
        <f>J338</f>
        <v>0</v>
      </c>
      <c r="K116" s="200"/>
      <c r="L116" s="20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182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185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117</v>
      </c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14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86" t="str">
        <f>E7</f>
        <v>Oprava volných bytů č.2 a 4 v domě Plechanovova 124/8, Ostrava-Hrušov</v>
      </c>
      <c r="F126" s="31"/>
      <c r="G126" s="31"/>
      <c r="H126" s="31"/>
      <c r="I126" s="143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87</v>
      </c>
      <c r="D127" s="39"/>
      <c r="E127" s="39"/>
      <c r="F127" s="39"/>
      <c r="G127" s="39"/>
      <c r="H127" s="39"/>
      <c r="I127" s="143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02 - Byt č. 2</v>
      </c>
      <c r="F128" s="39"/>
      <c r="G128" s="39"/>
      <c r="H128" s="39"/>
      <c r="I128" s="143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143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F12</f>
        <v xml:space="preserve"> </v>
      </c>
      <c r="G130" s="39"/>
      <c r="H130" s="39"/>
      <c r="I130" s="146" t="s">
        <v>22</v>
      </c>
      <c r="J130" s="78" t="str">
        <f>IF(J12="","",J12)</f>
        <v>3.2.2020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143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9"/>
      <c r="E132" s="39"/>
      <c r="F132" s="26" t="str">
        <f>E15</f>
        <v xml:space="preserve"> </v>
      </c>
      <c r="G132" s="39"/>
      <c r="H132" s="39"/>
      <c r="I132" s="146" t="s">
        <v>29</v>
      </c>
      <c r="J132" s="35" t="str">
        <f>E21</f>
        <v xml:space="preserve"> 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27</v>
      </c>
      <c r="D133" s="39"/>
      <c r="E133" s="39"/>
      <c r="F133" s="26" t="str">
        <f>IF(E18="","",E18)</f>
        <v>Vyplň údaj</v>
      </c>
      <c r="G133" s="39"/>
      <c r="H133" s="39"/>
      <c r="I133" s="146" t="s">
        <v>31</v>
      </c>
      <c r="J133" s="35" t="str">
        <f>E24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143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206"/>
      <c r="B135" s="207"/>
      <c r="C135" s="208" t="s">
        <v>118</v>
      </c>
      <c r="D135" s="209" t="s">
        <v>58</v>
      </c>
      <c r="E135" s="209" t="s">
        <v>54</v>
      </c>
      <c r="F135" s="209" t="s">
        <v>55</v>
      </c>
      <c r="G135" s="209" t="s">
        <v>119</v>
      </c>
      <c r="H135" s="209" t="s">
        <v>120</v>
      </c>
      <c r="I135" s="210" t="s">
        <v>121</v>
      </c>
      <c r="J135" s="211" t="s">
        <v>91</v>
      </c>
      <c r="K135" s="212" t="s">
        <v>122</v>
      </c>
      <c r="L135" s="213"/>
      <c r="M135" s="99" t="s">
        <v>1</v>
      </c>
      <c r="N135" s="100" t="s">
        <v>37</v>
      </c>
      <c r="O135" s="100" t="s">
        <v>123</v>
      </c>
      <c r="P135" s="100" t="s">
        <v>124</v>
      </c>
      <c r="Q135" s="100" t="s">
        <v>125</v>
      </c>
      <c r="R135" s="100" t="s">
        <v>126</v>
      </c>
      <c r="S135" s="100" t="s">
        <v>127</v>
      </c>
      <c r="T135" s="101" t="s">
        <v>128</v>
      </c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</row>
    <row r="136" s="2" customFormat="1" ht="22.8" customHeight="1">
      <c r="A136" s="37"/>
      <c r="B136" s="38"/>
      <c r="C136" s="106" t="s">
        <v>129</v>
      </c>
      <c r="D136" s="39"/>
      <c r="E136" s="39"/>
      <c r="F136" s="39"/>
      <c r="G136" s="39"/>
      <c r="H136" s="39"/>
      <c r="I136" s="143"/>
      <c r="J136" s="214">
        <f>BK136</f>
        <v>0</v>
      </c>
      <c r="K136" s="39"/>
      <c r="L136" s="43"/>
      <c r="M136" s="102"/>
      <c r="N136" s="215"/>
      <c r="O136" s="103"/>
      <c r="P136" s="216">
        <f>P137+P186+P337</f>
        <v>0</v>
      </c>
      <c r="Q136" s="103"/>
      <c r="R136" s="216">
        <f>R137+R186+R337</f>
        <v>6.6550090700000002</v>
      </c>
      <c r="S136" s="103"/>
      <c r="T136" s="217">
        <f>T137+T186+T337</f>
        <v>1.22602425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72</v>
      </c>
      <c r="AU136" s="16" t="s">
        <v>93</v>
      </c>
      <c r="BK136" s="218">
        <f>BK137+BK186+BK337</f>
        <v>0</v>
      </c>
    </row>
    <row r="137" s="12" customFormat="1" ht="25.92" customHeight="1">
      <c r="A137" s="12"/>
      <c r="B137" s="219"/>
      <c r="C137" s="220"/>
      <c r="D137" s="221" t="s">
        <v>72</v>
      </c>
      <c r="E137" s="222" t="s">
        <v>130</v>
      </c>
      <c r="F137" s="222" t="s">
        <v>131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P138+P141+P168+P178+P184</f>
        <v>0</v>
      </c>
      <c r="Q137" s="227"/>
      <c r="R137" s="228">
        <f>R138+R141+R168+R178+R184</f>
        <v>5.0830585600000004</v>
      </c>
      <c r="S137" s="227"/>
      <c r="T137" s="229">
        <f>T138+T141+T168+T178+T184</f>
        <v>0.249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81</v>
      </c>
      <c r="AT137" s="231" t="s">
        <v>72</v>
      </c>
      <c r="AU137" s="231" t="s">
        <v>73</v>
      </c>
      <c r="AY137" s="230" t="s">
        <v>132</v>
      </c>
      <c r="BK137" s="232">
        <f>BK138+BK141+BK168+BK178+BK184</f>
        <v>0</v>
      </c>
    </row>
    <row r="138" s="12" customFormat="1" ht="22.8" customHeight="1">
      <c r="A138" s="12"/>
      <c r="B138" s="219"/>
      <c r="C138" s="220"/>
      <c r="D138" s="221" t="s">
        <v>72</v>
      </c>
      <c r="E138" s="233" t="s">
        <v>133</v>
      </c>
      <c r="F138" s="233" t="s">
        <v>134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SUM(P139:P140)</f>
        <v>0</v>
      </c>
      <c r="Q138" s="227"/>
      <c r="R138" s="228">
        <f>SUM(R139:R140)</f>
        <v>0.069409999999999999</v>
      </c>
      <c r="S138" s="227"/>
      <c r="T138" s="22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81</v>
      </c>
      <c r="AT138" s="231" t="s">
        <v>72</v>
      </c>
      <c r="AU138" s="231" t="s">
        <v>81</v>
      </c>
      <c r="AY138" s="230" t="s">
        <v>132</v>
      </c>
      <c r="BK138" s="232">
        <f>SUM(BK139:BK140)</f>
        <v>0</v>
      </c>
    </row>
    <row r="139" s="2" customFormat="1" ht="21.75" customHeight="1">
      <c r="A139" s="37"/>
      <c r="B139" s="38"/>
      <c r="C139" s="235" t="s">
        <v>81</v>
      </c>
      <c r="D139" s="235" t="s">
        <v>135</v>
      </c>
      <c r="E139" s="236" t="s">
        <v>1055</v>
      </c>
      <c r="F139" s="237" t="s">
        <v>1056</v>
      </c>
      <c r="G139" s="238" t="s">
        <v>138</v>
      </c>
      <c r="H139" s="239">
        <v>4</v>
      </c>
      <c r="I139" s="240"/>
      <c r="J139" s="241">
        <f>ROUND(I139*H139,2)</f>
        <v>0</v>
      </c>
      <c r="K139" s="242"/>
      <c r="L139" s="43"/>
      <c r="M139" s="243" t="s">
        <v>1</v>
      </c>
      <c r="N139" s="244" t="s">
        <v>39</v>
      </c>
      <c r="O139" s="90"/>
      <c r="P139" s="245">
        <f>O139*H139</f>
        <v>0</v>
      </c>
      <c r="Q139" s="245">
        <v>0.012619999999999999</v>
      </c>
      <c r="R139" s="245">
        <f>Q139*H139</f>
        <v>0.050479999999999997</v>
      </c>
      <c r="S139" s="245">
        <v>0</v>
      </c>
      <c r="T139" s="24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7" t="s">
        <v>139</v>
      </c>
      <c r="AT139" s="247" t="s">
        <v>135</v>
      </c>
      <c r="AU139" s="247" t="s">
        <v>140</v>
      </c>
      <c r="AY139" s="16" t="s">
        <v>132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6" t="s">
        <v>140</v>
      </c>
      <c r="BK139" s="248">
        <f>ROUND(I139*H139,2)</f>
        <v>0</v>
      </c>
      <c r="BL139" s="16" t="s">
        <v>139</v>
      </c>
      <c r="BM139" s="247" t="s">
        <v>1057</v>
      </c>
    </row>
    <row r="140" s="2" customFormat="1" ht="21.75" customHeight="1">
      <c r="A140" s="37"/>
      <c r="B140" s="38"/>
      <c r="C140" s="235" t="s">
        <v>140</v>
      </c>
      <c r="D140" s="235" t="s">
        <v>135</v>
      </c>
      <c r="E140" s="236" t="s">
        <v>1058</v>
      </c>
      <c r="F140" s="237" t="s">
        <v>1059</v>
      </c>
      <c r="G140" s="238" t="s">
        <v>138</v>
      </c>
      <c r="H140" s="239">
        <v>1</v>
      </c>
      <c r="I140" s="240"/>
      <c r="J140" s="241">
        <f>ROUND(I140*H140,2)</f>
        <v>0</v>
      </c>
      <c r="K140" s="242"/>
      <c r="L140" s="43"/>
      <c r="M140" s="243" t="s">
        <v>1</v>
      </c>
      <c r="N140" s="244" t="s">
        <v>39</v>
      </c>
      <c r="O140" s="90"/>
      <c r="P140" s="245">
        <f>O140*H140</f>
        <v>0</v>
      </c>
      <c r="Q140" s="245">
        <v>0.018929999999999999</v>
      </c>
      <c r="R140" s="245">
        <f>Q140*H140</f>
        <v>0.018929999999999999</v>
      </c>
      <c r="S140" s="245">
        <v>0</v>
      </c>
      <c r="T140" s="24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7" t="s">
        <v>139</v>
      </c>
      <c r="AT140" s="247" t="s">
        <v>135</v>
      </c>
      <c r="AU140" s="247" t="s">
        <v>140</v>
      </c>
      <c r="AY140" s="16" t="s">
        <v>132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6" t="s">
        <v>140</v>
      </c>
      <c r="BK140" s="248">
        <f>ROUND(I140*H140,2)</f>
        <v>0</v>
      </c>
      <c r="BL140" s="16" t="s">
        <v>139</v>
      </c>
      <c r="BM140" s="247" t="s">
        <v>1060</v>
      </c>
    </row>
    <row r="141" s="12" customFormat="1" ht="22.8" customHeight="1">
      <c r="A141" s="12"/>
      <c r="B141" s="219"/>
      <c r="C141" s="220"/>
      <c r="D141" s="221" t="s">
        <v>72</v>
      </c>
      <c r="E141" s="233" t="s">
        <v>154</v>
      </c>
      <c r="F141" s="233" t="s">
        <v>155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SUM(P142:P167)</f>
        <v>0</v>
      </c>
      <c r="Q141" s="227"/>
      <c r="R141" s="228">
        <f>SUM(R142:R167)</f>
        <v>5.0008632000000004</v>
      </c>
      <c r="S141" s="227"/>
      <c r="T141" s="229">
        <f>SUM(T142:T167)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81</v>
      </c>
      <c r="AT141" s="231" t="s">
        <v>72</v>
      </c>
      <c r="AU141" s="231" t="s">
        <v>81</v>
      </c>
      <c r="AY141" s="230" t="s">
        <v>132</v>
      </c>
      <c r="BK141" s="232">
        <f>SUM(BK142:BK167)</f>
        <v>0</v>
      </c>
    </row>
    <row r="142" s="2" customFormat="1" ht="21.75" customHeight="1">
      <c r="A142" s="37"/>
      <c r="B142" s="38"/>
      <c r="C142" s="235" t="s">
        <v>133</v>
      </c>
      <c r="D142" s="235" t="s">
        <v>135</v>
      </c>
      <c r="E142" s="236" t="s">
        <v>156</v>
      </c>
      <c r="F142" s="237" t="s">
        <v>157</v>
      </c>
      <c r="G142" s="238" t="s">
        <v>151</v>
      </c>
      <c r="H142" s="239">
        <v>22.562000000000001</v>
      </c>
      <c r="I142" s="240"/>
      <c r="J142" s="241">
        <f>ROUND(I142*H142,2)</f>
        <v>0</v>
      </c>
      <c r="K142" s="242"/>
      <c r="L142" s="43"/>
      <c r="M142" s="243" t="s">
        <v>1</v>
      </c>
      <c r="N142" s="244" t="s">
        <v>39</v>
      </c>
      <c r="O142" s="90"/>
      <c r="P142" s="245">
        <f>O142*H142</f>
        <v>0</v>
      </c>
      <c r="Q142" s="245">
        <v>0.00025999999999999998</v>
      </c>
      <c r="R142" s="245">
        <f>Q142*H142</f>
        <v>0.0058661199999999998</v>
      </c>
      <c r="S142" s="245">
        <v>0</v>
      </c>
      <c r="T142" s="24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7" t="s">
        <v>139</v>
      </c>
      <c r="AT142" s="247" t="s">
        <v>135</v>
      </c>
      <c r="AU142" s="247" t="s">
        <v>140</v>
      </c>
      <c r="AY142" s="16" t="s">
        <v>132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6" t="s">
        <v>140</v>
      </c>
      <c r="BK142" s="248">
        <f>ROUND(I142*H142,2)</f>
        <v>0</v>
      </c>
      <c r="BL142" s="16" t="s">
        <v>139</v>
      </c>
      <c r="BM142" s="247" t="s">
        <v>1061</v>
      </c>
    </row>
    <row r="143" s="13" customFormat="1">
      <c r="A143" s="13"/>
      <c r="B143" s="249"/>
      <c r="C143" s="250"/>
      <c r="D143" s="251" t="s">
        <v>142</v>
      </c>
      <c r="E143" s="252" t="s">
        <v>1</v>
      </c>
      <c r="F143" s="253" t="s">
        <v>159</v>
      </c>
      <c r="G143" s="250"/>
      <c r="H143" s="254">
        <v>22.562000000000001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142</v>
      </c>
      <c r="AU143" s="260" t="s">
        <v>140</v>
      </c>
      <c r="AV143" s="13" t="s">
        <v>140</v>
      </c>
      <c r="AW143" s="13" t="s">
        <v>30</v>
      </c>
      <c r="AX143" s="13" t="s">
        <v>81</v>
      </c>
      <c r="AY143" s="260" t="s">
        <v>132</v>
      </c>
    </row>
    <row r="144" s="2" customFormat="1" ht="16.5" customHeight="1">
      <c r="A144" s="37"/>
      <c r="B144" s="38"/>
      <c r="C144" s="235" t="s">
        <v>139</v>
      </c>
      <c r="D144" s="235" t="s">
        <v>135</v>
      </c>
      <c r="E144" s="236" t="s">
        <v>161</v>
      </c>
      <c r="F144" s="237" t="s">
        <v>162</v>
      </c>
      <c r="G144" s="238" t="s">
        <v>151</v>
      </c>
      <c r="H144" s="239">
        <v>1.5</v>
      </c>
      <c r="I144" s="240"/>
      <c r="J144" s="241">
        <f>ROUND(I144*H144,2)</f>
        <v>0</v>
      </c>
      <c r="K144" s="242"/>
      <c r="L144" s="43"/>
      <c r="M144" s="243" t="s">
        <v>1</v>
      </c>
      <c r="N144" s="244" t="s">
        <v>39</v>
      </c>
      <c r="O144" s="90"/>
      <c r="P144" s="245">
        <f>O144*H144</f>
        <v>0</v>
      </c>
      <c r="Q144" s="245">
        <v>0.040000000000000001</v>
      </c>
      <c r="R144" s="245">
        <f>Q144*H144</f>
        <v>0.059999999999999998</v>
      </c>
      <c r="S144" s="245">
        <v>0</v>
      </c>
      <c r="T144" s="24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7" t="s">
        <v>139</v>
      </c>
      <c r="AT144" s="247" t="s">
        <v>135</v>
      </c>
      <c r="AU144" s="247" t="s">
        <v>140</v>
      </c>
      <c r="AY144" s="16" t="s">
        <v>132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6" t="s">
        <v>140</v>
      </c>
      <c r="BK144" s="248">
        <f>ROUND(I144*H144,2)</f>
        <v>0</v>
      </c>
      <c r="BL144" s="16" t="s">
        <v>139</v>
      </c>
      <c r="BM144" s="247" t="s">
        <v>1062</v>
      </c>
    </row>
    <row r="145" s="2" customFormat="1" ht="21.75" customHeight="1">
      <c r="A145" s="37"/>
      <c r="B145" s="38"/>
      <c r="C145" s="235" t="s">
        <v>160</v>
      </c>
      <c r="D145" s="235" t="s">
        <v>135</v>
      </c>
      <c r="E145" s="236" t="s">
        <v>164</v>
      </c>
      <c r="F145" s="237" t="s">
        <v>165</v>
      </c>
      <c r="G145" s="238" t="s">
        <v>151</v>
      </c>
      <c r="H145" s="239">
        <v>1.5</v>
      </c>
      <c r="I145" s="240"/>
      <c r="J145" s="241">
        <f>ROUND(I145*H145,2)</f>
        <v>0</v>
      </c>
      <c r="K145" s="242"/>
      <c r="L145" s="43"/>
      <c r="M145" s="243" t="s">
        <v>1</v>
      </c>
      <c r="N145" s="244" t="s">
        <v>39</v>
      </c>
      <c r="O145" s="90"/>
      <c r="P145" s="245">
        <f>O145*H145</f>
        <v>0</v>
      </c>
      <c r="Q145" s="245">
        <v>0.041529999999999997</v>
      </c>
      <c r="R145" s="245">
        <f>Q145*H145</f>
        <v>0.062294999999999996</v>
      </c>
      <c r="S145" s="245">
        <v>0</v>
      </c>
      <c r="T145" s="24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7" t="s">
        <v>139</v>
      </c>
      <c r="AT145" s="247" t="s">
        <v>135</v>
      </c>
      <c r="AU145" s="247" t="s">
        <v>140</v>
      </c>
      <c r="AY145" s="16" t="s">
        <v>132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6" t="s">
        <v>140</v>
      </c>
      <c r="BK145" s="248">
        <f>ROUND(I145*H145,2)</f>
        <v>0</v>
      </c>
      <c r="BL145" s="16" t="s">
        <v>139</v>
      </c>
      <c r="BM145" s="247" t="s">
        <v>1063</v>
      </c>
    </row>
    <row r="146" s="2" customFormat="1" ht="21.75" customHeight="1">
      <c r="A146" s="37"/>
      <c r="B146" s="38"/>
      <c r="C146" s="235" t="s">
        <v>154</v>
      </c>
      <c r="D146" s="235" t="s">
        <v>135</v>
      </c>
      <c r="E146" s="236" t="s">
        <v>168</v>
      </c>
      <c r="F146" s="237" t="s">
        <v>169</v>
      </c>
      <c r="G146" s="238" t="s">
        <v>151</v>
      </c>
      <c r="H146" s="239">
        <v>75.207999999999998</v>
      </c>
      <c r="I146" s="240"/>
      <c r="J146" s="241">
        <f>ROUND(I146*H146,2)</f>
        <v>0</v>
      </c>
      <c r="K146" s="242"/>
      <c r="L146" s="43"/>
      <c r="M146" s="243" t="s">
        <v>1</v>
      </c>
      <c r="N146" s="244" t="s">
        <v>39</v>
      </c>
      <c r="O146" s="90"/>
      <c r="P146" s="245">
        <f>O146*H146</f>
        <v>0</v>
      </c>
      <c r="Q146" s="245">
        <v>0.017000000000000001</v>
      </c>
      <c r="R146" s="245">
        <f>Q146*H146</f>
        <v>1.2785360000000001</v>
      </c>
      <c r="S146" s="245">
        <v>0</v>
      </c>
      <c r="T146" s="24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7" t="s">
        <v>139</v>
      </c>
      <c r="AT146" s="247" t="s">
        <v>135</v>
      </c>
      <c r="AU146" s="247" t="s">
        <v>140</v>
      </c>
      <c r="AY146" s="16" t="s">
        <v>132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6" t="s">
        <v>140</v>
      </c>
      <c r="BK146" s="248">
        <f>ROUND(I146*H146,2)</f>
        <v>0</v>
      </c>
      <c r="BL146" s="16" t="s">
        <v>139</v>
      </c>
      <c r="BM146" s="247" t="s">
        <v>1064</v>
      </c>
    </row>
    <row r="147" s="13" customFormat="1">
      <c r="A147" s="13"/>
      <c r="B147" s="249"/>
      <c r="C147" s="250"/>
      <c r="D147" s="251" t="s">
        <v>142</v>
      </c>
      <c r="E147" s="252" t="s">
        <v>1</v>
      </c>
      <c r="F147" s="253" t="s">
        <v>171</v>
      </c>
      <c r="G147" s="250"/>
      <c r="H147" s="254">
        <v>22.553000000000001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142</v>
      </c>
      <c r="AU147" s="260" t="s">
        <v>140</v>
      </c>
      <c r="AV147" s="13" t="s">
        <v>140</v>
      </c>
      <c r="AW147" s="13" t="s">
        <v>30</v>
      </c>
      <c r="AX147" s="13" t="s">
        <v>73</v>
      </c>
      <c r="AY147" s="260" t="s">
        <v>132</v>
      </c>
    </row>
    <row r="148" s="13" customFormat="1">
      <c r="A148" s="13"/>
      <c r="B148" s="249"/>
      <c r="C148" s="250"/>
      <c r="D148" s="251" t="s">
        <v>142</v>
      </c>
      <c r="E148" s="252" t="s">
        <v>1</v>
      </c>
      <c r="F148" s="253" t="s">
        <v>172</v>
      </c>
      <c r="G148" s="250"/>
      <c r="H148" s="254">
        <v>22.795000000000002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142</v>
      </c>
      <c r="AU148" s="260" t="s">
        <v>140</v>
      </c>
      <c r="AV148" s="13" t="s">
        <v>140</v>
      </c>
      <c r="AW148" s="13" t="s">
        <v>30</v>
      </c>
      <c r="AX148" s="13" t="s">
        <v>73</v>
      </c>
      <c r="AY148" s="260" t="s">
        <v>132</v>
      </c>
    </row>
    <row r="149" s="13" customFormat="1">
      <c r="A149" s="13"/>
      <c r="B149" s="249"/>
      <c r="C149" s="250"/>
      <c r="D149" s="251" t="s">
        <v>142</v>
      </c>
      <c r="E149" s="252" t="s">
        <v>1</v>
      </c>
      <c r="F149" s="253" t="s">
        <v>173</v>
      </c>
      <c r="G149" s="250"/>
      <c r="H149" s="254">
        <v>2.0350000000000001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142</v>
      </c>
      <c r="AU149" s="260" t="s">
        <v>140</v>
      </c>
      <c r="AV149" s="13" t="s">
        <v>140</v>
      </c>
      <c r="AW149" s="13" t="s">
        <v>30</v>
      </c>
      <c r="AX149" s="13" t="s">
        <v>73</v>
      </c>
      <c r="AY149" s="260" t="s">
        <v>132</v>
      </c>
    </row>
    <row r="150" s="13" customFormat="1">
      <c r="A150" s="13"/>
      <c r="B150" s="249"/>
      <c r="C150" s="250"/>
      <c r="D150" s="251" t="s">
        <v>142</v>
      </c>
      <c r="E150" s="252" t="s">
        <v>1</v>
      </c>
      <c r="F150" s="253" t="s">
        <v>174</v>
      </c>
      <c r="G150" s="250"/>
      <c r="H150" s="254">
        <v>4.625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142</v>
      </c>
      <c r="AU150" s="260" t="s">
        <v>140</v>
      </c>
      <c r="AV150" s="13" t="s">
        <v>140</v>
      </c>
      <c r="AW150" s="13" t="s">
        <v>30</v>
      </c>
      <c r="AX150" s="13" t="s">
        <v>73</v>
      </c>
      <c r="AY150" s="260" t="s">
        <v>132</v>
      </c>
    </row>
    <row r="151" s="13" customFormat="1">
      <c r="A151" s="13"/>
      <c r="B151" s="249"/>
      <c r="C151" s="250"/>
      <c r="D151" s="251" t="s">
        <v>142</v>
      </c>
      <c r="E151" s="252" t="s">
        <v>1</v>
      </c>
      <c r="F151" s="253" t="s">
        <v>175</v>
      </c>
      <c r="G151" s="250"/>
      <c r="H151" s="254">
        <v>15.199999999999999</v>
      </c>
      <c r="I151" s="255"/>
      <c r="J151" s="250"/>
      <c r="K151" s="250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142</v>
      </c>
      <c r="AU151" s="260" t="s">
        <v>140</v>
      </c>
      <c r="AV151" s="13" t="s">
        <v>140</v>
      </c>
      <c r="AW151" s="13" t="s">
        <v>30</v>
      </c>
      <c r="AX151" s="13" t="s">
        <v>73</v>
      </c>
      <c r="AY151" s="260" t="s">
        <v>132</v>
      </c>
    </row>
    <row r="152" s="13" customFormat="1">
      <c r="A152" s="13"/>
      <c r="B152" s="249"/>
      <c r="C152" s="250"/>
      <c r="D152" s="251" t="s">
        <v>142</v>
      </c>
      <c r="E152" s="252" t="s">
        <v>1</v>
      </c>
      <c r="F152" s="253" t="s">
        <v>176</v>
      </c>
      <c r="G152" s="250"/>
      <c r="H152" s="254">
        <v>8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142</v>
      </c>
      <c r="AU152" s="260" t="s">
        <v>140</v>
      </c>
      <c r="AV152" s="13" t="s">
        <v>140</v>
      </c>
      <c r="AW152" s="13" t="s">
        <v>30</v>
      </c>
      <c r="AX152" s="13" t="s">
        <v>73</v>
      </c>
      <c r="AY152" s="260" t="s">
        <v>132</v>
      </c>
    </row>
    <row r="153" s="14" customFormat="1">
      <c r="A153" s="14"/>
      <c r="B153" s="261"/>
      <c r="C153" s="262"/>
      <c r="D153" s="251" t="s">
        <v>142</v>
      </c>
      <c r="E153" s="263" t="s">
        <v>1</v>
      </c>
      <c r="F153" s="264" t="s">
        <v>177</v>
      </c>
      <c r="G153" s="262"/>
      <c r="H153" s="265">
        <v>75.207999999999998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142</v>
      </c>
      <c r="AU153" s="271" t="s">
        <v>140</v>
      </c>
      <c r="AV153" s="14" t="s">
        <v>139</v>
      </c>
      <c r="AW153" s="14" t="s">
        <v>30</v>
      </c>
      <c r="AX153" s="14" t="s">
        <v>81</v>
      </c>
      <c r="AY153" s="271" t="s">
        <v>132</v>
      </c>
    </row>
    <row r="154" s="2" customFormat="1" ht="21.75" customHeight="1">
      <c r="A154" s="37"/>
      <c r="B154" s="38"/>
      <c r="C154" s="235" t="s">
        <v>167</v>
      </c>
      <c r="D154" s="235" t="s">
        <v>135</v>
      </c>
      <c r="E154" s="236" t="s">
        <v>179</v>
      </c>
      <c r="F154" s="237" t="s">
        <v>180</v>
      </c>
      <c r="G154" s="238" t="s">
        <v>151</v>
      </c>
      <c r="H154" s="239">
        <v>57.408000000000001</v>
      </c>
      <c r="I154" s="240"/>
      <c r="J154" s="241">
        <f>ROUND(I154*H154,2)</f>
        <v>0</v>
      </c>
      <c r="K154" s="242"/>
      <c r="L154" s="43"/>
      <c r="M154" s="243" t="s">
        <v>1</v>
      </c>
      <c r="N154" s="244" t="s">
        <v>39</v>
      </c>
      <c r="O154" s="90"/>
      <c r="P154" s="245">
        <f>O154*H154</f>
        <v>0</v>
      </c>
      <c r="Q154" s="245">
        <v>0.00025999999999999998</v>
      </c>
      <c r="R154" s="245">
        <f>Q154*H154</f>
        <v>0.01492608</v>
      </c>
      <c r="S154" s="245">
        <v>0</v>
      </c>
      <c r="T154" s="24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7" t="s">
        <v>139</v>
      </c>
      <c r="AT154" s="247" t="s">
        <v>135</v>
      </c>
      <c r="AU154" s="247" t="s">
        <v>140</v>
      </c>
      <c r="AY154" s="16" t="s">
        <v>132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6" t="s">
        <v>140</v>
      </c>
      <c r="BK154" s="248">
        <f>ROUND(I154*H154,2)</f>
        <v>0</v>
      </c>
      <c r="BL154" s="16" t="s">
        <v>139</v>
      </c>
      <c r="BM154" s="247" t="s">
        <v>1065</v>
      </c>
    </row>
    <row r="155" s="13" customFormat="1">
      <c r="A155" s="13"/>
      <c r="B155" s="249"/>
      <c r="C155" s="250"/>
      <c r="D155" s="251" t="s">
        <v>142</v>
      </c>
      <c r="E155" s="252" t="s">
        <v>1</v>
      </c>
      <c r="F155" s="253" t="s">
        <v>182</v>
      </c>
      <c r="G155" s="250"/>
      <c r="H155" s="254">
        <v>57.408000000000001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142</v>
      </c>
      <c r="AU155" s="260" t="s">
        <v>140</v>
      </c>
      <c r="AV155" s="13" t="s">
        <v>140</v>
      </c>
      <c r="AW155" s="13" t="s">
        <v>30</v>
      </c>
      <c r="AX155" s="13" t="s">
        <v>81</v>
      </c>
      <c r="AY155" s="260" t="s">
        <v>132</v>
      </c>
    </row>
    <row r="156" s="2" customFormat="1" ht="16.5" customHeight="1">
      <c r="A156" s="37"/>
      <c r="B156" s="38"/>
      <c r="C156" s="235" t="s">
        <v>178</v>
      </c>
      <c r="D156" s="235" t="s">
        <v>135</v>
      </c>
      <c r="E156" s="236" t="s">
        <v>184</v>
      </c>
      <c r="F156" s="237" t="s">
        <v>185</v>
      </c>
      <c r="G156" s="238" t="s">
        <v>151</v>
      </c>
      <c r="H156" s="239">
        <v>4</v>
      </c>
      <c r="I156" s="240"/>
      <c r="J156" s="241">
        <f>ROUND(I156*H156,2)</f>
        <v>0</v>
      </c>
      <c r="K156" s="242"/>
      <c r="L156" s="43"/>
      <c r="M156" s="243" t="s">
        <v>1</v>
      </c>
      <c r="N156" s="244" t="s">
        <v>39</v>
      </c>
      <c r="O156" s="90"/>
      <c r="P156" s="245">
        <f>O156*H156</f>
        <v>0</v>
      </c>
      <c r="Q156" s="245">
        <v>0.040000000000000001</v>
      </c>
      <c r="R156" s="245">
        <f>Q156*H156</f>
        <v>0.16</v>
      </c>
      <c r="S156" s="245">
        <v>0</v>
      </c>
      <c r="T156" s="24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7" t="s">
        <v>139</v>
      </c>
      <c r="AT156" s="247" t="s">
        <v>135</v>
      </c>
      <c r="AU156" s="247" t="s">
        <v>140</v>
      </c>
      <c r="AY156" s="16" t="s">
        <v>132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6" t="s">
        <v>140</v>
      </c>
      <c r="BK156" s="248">
        <f>ROUND(I156*H156,2)</f>
        <v>0</v>
      </c>
      <c r="BL156" s="16" t="s">
        <v>139</v>
      </c>
      <c r="BM156" s="247" t="s">
        <v>1066</v>
      </c>
    </row>
    <row r="157" s="2" customFormat="1" ht="21.75" customHeight="1">
      <c r="A157" s="37"/>
      <c r="B157" s="38"/>
      <c r="C157" s="235" t="s">
        <v>183</v>
      </c>
      <c r="D157" s="235" t="s">
        <v>135</v>
      </c>
      <c r="E157" s="236" t="s">
        <v>193</v>
      </c>
      <c r="F157" s="237" t="s">
        <v>194</v>
      </c>
      <c r="G157" s="238" t="s">
        <v>151</v>
      </c>
      <c r="H157" s="239">
        <v>4</v>
      </c>
      <c r="I157" s="240"/>
      <c r="J157" s="241">
        <f>ROUND(I157*H157,2)</f>
        <v>0</v>
      </c>
      <c r="K157" s="242"/>
      <c r="L157" s="43"/>
      <c r="M157" s="243" t="s">
        <v>1</v>
      </c>
      <c r="N157" s="244" t="s">
        <v>39</v>
      </c>
      <c r="O157" s="90"/>
      <c r="P157" s="245">
        <f>O157*H157</f>
        <v>0</v>
      </c>
      <c r="Q157" s="245">
        <v>0.041529999999999997</v>
      </c>
      <c r="R157" s="245">
        <f>Q157*H157</f>
        <v>0.16611999999999999</v>
      </c>
      <c r="S157" s="245">
        <v>0</v>
      </c>
      <c r="T157" s="24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7" t="s">
        <v>139</v>
      </c>
      <c r="AT157" s="247" t="s">
        <v>135</v>
      </c>
      <c r="AU157" s="247" t="s">
        <v>140</v>
      </c>
      <c r="AY157" s="16" t="s">
        <v>132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6" t="s">
        <v>140</v>
      </c>
      <c r="BK157" s="248">
        <f>ROUND(I157*H157,2)</f>
        <v>0</v>
      </c>
      <c r="BL157" s="16" t="s">
        <v>139</v>
      </c>
      <c r="BM157" s="247" t="s">
        <v>1067</v>
      </c>
    </row>
    <row r="158" s="2" customFormat="1" ht="21.75" customHeight="1">
      <c r="A158" s="37"/>
      <c r="B158" s="38"/>
      <c r="C158" s="235" t="s">
        <v>187</v>
      </c>
      <c r="D158" s="235" t="s">
        <v>135</v>
      </c>
      <c r="E158" s="236" t="s">
        <v>207</v>
      </c>
      <c r="F158" s="237" t="s">
        <v>208</v>
      </c>
      <c r="G158" s="238" t="s">
        <v>151</v>
      </c>
      <c r="H158" s="239">
        <v>191.36000000000001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39</v>
      </c>
      <c r="O158" s="90"/>
      <c r="P158" s="245">
        <f>O158*H158</f>
        <v>0</v>
      </c>
      <c r="Q158" s="245">
        <v>0.017000000000000001</v>
      </c>
      <c r="R158" s="245">
        <f>Q158*H158</f>
        <v>3.2531200000000005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139</v>
      </c>
      <c r="AT158" s="247" t="s">
        <v>135</v>
      </c>
      <c r="AU158" s="247" t="s">
        <v>140</v>
      </c>
      <c r="AY158" s="16" t="s">
        <v>132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140</v>
      </c>
      <c r="BK158" s="248">
        <f>ROUND(I158*H158,2)</f>
        <v>0</v>
      </c>
      <c r="BL158" s="16" t="s">
        <v>139</v>
      </c>
      <c r="BM158" s="247" t="s">
        <v>1068</v>
      </c>
    </row>
    <row r="159" s="13" customFormat="1">
      <c r="A159" s="13"/>
      <c r="B159" s="249"/>
      <c r="C159" s="250"/>
      <c r="D159" s="251" t="s">
        <v>142</v>
      </c>
      <c r="E159" s="252" t="s">
        <v>1</v>
      </c>
      <c r="F159" s="253" t="s">
        <v>210</v>
      </c>
      <c r="G159" s="250"/>
      <c r="H159" s="254">
        <v>49.835000000000001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142</v>
      </c>
      <c r="AU159" s="260" t="s">
        <v>140</v>
      </c>
      <c r="AV159" s="13" t="s">
        <v>140</v>
      </c>
      <c r="AW159" s="13" t="s">
        <v>30</v>
      </c>
      <c r="AX159" s="13" t="s">
        <v>73</v>
      </c>
      <c r="AY159" s="260" t="s">
        <v>132</v>
      </c>
    </row>
    <row r="160" s="13" customFormat="1">
      <c r="A160" s="13"/>
      <c r="B160" s="249"/>
      <c r="C160" s="250"/>
      <c r="D160" s="251" t="s">
        <v>142</v>
      </c>
      <c r="E160" s="252" t="s">
        <v>1</v>
      </c>
      <c r="F160" s="253" t="s">
        <v>211</v>
      </c>
      <c r="G160" s="250"/>
      <c r="H160" s="254">
        <v>47.664999999999999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142</v>
      </c>
      <c r="AU160" s="260" t="s">
        <v>140</v>
      </c>
      <c r="AV160" s="13" t="s">
        <v>140</v>
      </c>
      <c r="AW160" s="13" t="s">
        <v>30</v>
      </c>
      <c r="AX160" s="13" t="s">
        <v>73</v>
      </c>
      <c r="AY160" s="260" t="s">
        <v>132</v>
      </c>
    </row>
    <row r="161" s="13" customFormat="1">
      <c r="A161" s="13"/>
      <c r="B161" s="249"/>
      <c r="C161" s="250"/>
      <c r="D161" s="251" t="s">
        <v>142</v>
      </c>
      <c r="E161" s="252" t="s">
        <v>1</v>
      </c>
      <c r="F161" s="253" t="s">
        <v>212</v>
      </c>
      <c r="G161" s="250"/>
      <c r="H161" s="254">
        <v>27.300000000000001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142</v>
      </c>
      <c r="AU161" s="260" t="s">
        <v>140</v>
      </c>
      <c r="AV161" s="13" t="s">
        <v>140</v>
      </c>
      <c r="AW161" s="13" t="s">
        <v>30</v>
      </c>
      <c r="AX161" s="13" t="s">
        <v>73</v>
      </c>
      <c r="AY161" s="260" t="s">
        <v>132</v>
      </c>
    </row>
    <row r="162" s="13" customFormat="1">
      <c r="A162" s="13"/>
      <c r="B162" s="249"/>
      <c r="C162" s="250"/>
      <c r="D162" s="251" t="s">
        <v>142</v>
      </c>
      <c r="E162" s="252" t="s">
        <v>1</v>
      </c>
      <c r="F162" s="253" t="s">
        <v>213</v>
      </c>
      <c r="G162" s="250"/>
      <c r="H162" s="254">
        <v>38.659999999999997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142</v>
      </c>
      <c r="AU162" s="260" t="s">
        <v>140</v>
      </c>
      <c r="AV162" s="13" t="s">
        <v>140</v>
      </c>
      <c r="AW162" s="13" t="s">
        <v>30</v>
      </c>
      <c r="AX162" s="13" t="s">
        <v>73</v>
      </c>
      <c r="AY162" s="260" t="s">
        <v>132</v>
      </c>
    </row>
    <row r="163" s="13" customFormat="1">
      <c r="A163" s="13"/>
      <c r="B163" s="249"/>
      <c r="C163" s="250"/>
      <c r="D163" s="251" t="s">
        <v>142</v>
      </c>
      <c r="E163" s="252" t="s">
        <v>1</v>
      </c>
      <c r="F163" s="253" t="s">
        <v>214</v>
      </c>
      <c r="G163" s="250"/>
      <c r="H163" s="254">
        <v>-3.8999999999999999</v>
      </c>
      <c r="I163" s="255"/>
      <c r="J163" s="250"/>
      <c r="K163" s="250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142</v>
      </c>
      <c r="AU163" s="260" t="s">
        <v>140</v>
      </c>
      <c r="AV163" s="13" t="s">
        <v>140</v>
      </c>
      <c r="AW163" s="13" t="s">
        <v>30</v>
      </c>
      <c r="AX163" s="13" t="s">
        <v>73</v>
      </c>
      <c r="AY163" s="260" t="s">
        <v>132</v>
      </c>
    </row>
    <row r="164" s="13" customFormat="1">
      <c r="A164" s="13"/>
      <c r="B164" s="249"/>
      <c r="C164" s="250"/>
      <c r="D164" s="251" t="s">
        <v>142</v>
      </c>
      <c r="E164" s="252" t="s">
        <v>1</v>
      </c>
      <c r="F164" s="253" t="s">
        <v>215</v>
      </c>
      <c r="G164" s="250"/>
      <c r="H164" s="254">
        <v>6.6749999999999998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142</v>
      </c>
      <c r="AU164" s="260" t="s">
        <v>140</v>
      </c>
      <c r="AV164" s="13" t="s">
        <v>140</v>
      </c>
      <c r="AW164" s="13" t="s">
        <v>30</v>
      </c>
      <c r="AX164" s="13" t="s">
        <v>73</v>
      </c>
      <c r="AY164" s="260" t="s">
        <v>132</v>
      </c>
    </row>
    <row r="165" s="13" customFormat="1">
      <c r="A165" s="13"/>
      <c r="B165" s="249"/>
      <c r="C165" s="250"/>
      <c r="D165" s="251" t="s">
        <v>142</v>
      </c>
      <c r="E165" s="252" t="s">
        <v>1</v>
      </c>
      <c r="F165" s="253" t="s">
        <v>216</v>
      </c>
      <c r="G165" s="250"/>
      <c r="H165" s="254">
        <v>9.8699999999999992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142</v>
      </c>
      <c r="AU165" s="260" t="s">
        <v>140</v>
      </c>
      <c r="AV165" s="13" t="s">
        <v>140</v>
      </c>
      <c r="AW165" s="13" t="s">
        <v>30</v>
      </c>
      <c r="AX165" s="13" t="s">
        <v>73</v>
      </c>
      <c r="AY165" s="260" t="s">
        <v>132</v>
      </c>
    </row>
    <row r="166" s="13" customFormat="1">
      <c r="A166" s="13"/>
      <c r="B166" s="249"/>
      <c r="C166" s="250"/>
      <c r="D166" s="251" t="s">
        <v>142</v>
      </c>
      <c r="E166" s="252" t="s">
        <v>1</v>
      </c>
      <c r="F166" s="253" t="s">
        <v>217</v>
      </c>
      <c r="G166" s="250"/>
      <c r="H166" s="254">
        <v>15.255000000000001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142</v>
      </c>
      <c r="AU166" s="260" t="s">
        <v>140</v>
      </c>
      <c r="AV166" s="13" t="s">
        <v>140</v>
      </c>
      <c r="AW166" s="13" t="s">
        <v>30</v>
      </c>
      <c r="AX166" s="13" t="s">
        <v>73</v>
      </c>
      <c r="AY166" s="260" t="s">
        <v>132</v>
      </c>
    </row>
    <row r="167" s="14" customFormat="1">
      <c r="A167" s="14"/>
      <c r="B167" s="261"/>
      <c r="C167" s="262"/>
      <c r="D167" s="251" t="s">
        <v>142</v>
      </c>
      <c r="E167" s="263" t="s">
        <v>1</v>
      </c>
      <c r="F167" s="264" t="s">
        <v>177</v>
      </c>
      <c r="G167" s="262"/>
      <c r="H167" s="265">
        <v>191.36000000000001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142</v>
      </c>
      <c r="AU167" s="271" t="s">
        <v>140</v>
      </c>
      <c r="AV167" s="14" t="s">
        <v>139</v>
      </c>
      <c r="AW167" s="14" t="s">
        <v>30</v>
      </c>
      <c r="AX167" s="14" t="s">
        <v>81</v>
      </c>
      <c r="AY167" s="271" t="s">
        <v>132</v>
      </c>
    </row>
    <row r="168" s="12" customFormat="1" ht="22.8" customHeight="1">
      <c r="A168" s="12"/>
      <c r="B168" s="219"/>
      <c r="C168" s="220"/>
      <c r="D168" s="221" t="s">
        <v>72</v>
      </c>
      <c r="E168" s="233" t="s">
        <v>183</v>
      </c>
      <c r="F168" s="233" t="s">
        <v>239</v>
      </c>
      <c r="G168" s="220"/>
      <c r="H168" s="220"/>
      <c r="I168" s="223"/>
      <c r="J168" s="234">
        <f>BK168</f>
        <v>0</v>
      </c>
      <c r="K168" s="220"/>
      <c r="L168" s="225"/>
      <c r="M168" s="226"/>
      <c r="N168" s="227"/>
      <c r="O168" s="227"/>
      <c r="P168" s="228">
        <f>SUM(P169:P177)</f>
        <v>0</v>
      </c>
      <c r="Q168" s="227"/>
      <c r="R168" s="228">
        <f>SUM(R169:R177)</f>
        <v>0.012785359999999999</v>
      </c>
      <c r="S168" s="227"/>
      <c r="T168" s="229">
        <f>SUM(T169:T177)</f>
        <v>0.249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0" t="s">
        <v>81</v>
      </c>
      <c r="AT168" s="231" t="s">
        <v>72</v>
      </c>
      <c r="AU168" s="231" t="s">
        <v>81</v>
      </c>
      <c r="AY168" s="230" t="s">
        <v>132</v>
      </c>
      <c r="BK168" s="232">
        <f>SUM(BK169:BK177)</f>
        <v>0</v>
      </c>
    </row>
    <row r="169" s="2" customFormat="1" ht="21.75" customHeight="1">
      <c r="A169" s="37"/>
      <c r="B169" s="38"/>
      <c r="C169" s="235" t="s">
        <v>192</v>
      </c>
      <c r="D169" s="235" t="s">
        <v>135</v>
      </c>
      <c r="E169" s="236" t="s">
        <v>241</v>
      </c>
      <c r="F169" s="237" t="s">
        <v>242</v>
      </c>
      <c r="G169" s="238" t="s">
        <v>151</v>
      </c>
      <c r="H169" s="239">
        <v>75.207999999999998</v>
      </c>
      <c r="I169" s="240"/>
      <c r="J169" s="241">
        <f>ROUND(I169*H169,2)</f>
        <v>0</v>
      </c>
      <c r="K169" s="242"/>
      <c r="L169" s="43"/>
      <c r="M169" s="243" t="s">
        <v>1</v>
      </c>
      <c r="N169" s="244" t="s">
        <v>39</v>
      </c>
      <c r="O169" s="90"/>
      <c r="P169" s="245">
        <f>O169*H169</f>
        <v>0</v>
      </c>
      <c r="Q169" s="245">
        <v>0.00012999999999999999</v>
      </c>
      <c r="R169" s="245">
        <f>Q169*H169</f>
        <v>0.009777039999999999</v>
      </c>
      <c r="S169" s="245">
        <v>0</v>
      </c>
      <c r="T169" s="24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7" t="s">
        <v>139</v>
      </c>
      <c r="AT169" s="247" t="s">
        <v>135</v>
      </c>
      <c r="AU169" s="247" t="s">
        <v>140</v>
      </c>
      <c r="AY169" s="16" t="s">
        <v>132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6" t="s">
        <v>140</v>
      </c>
      <c r="BK169" s="248">
        <f>ROUND(I169*H169,2)</f>
        <v>0</v>
      </c>
      <c r="BL169" s="16" t="s">
        <v>139</v>
      </c>
      <c r="BM169" s="247" t="s">
        <v>1069</v>
      </c>
    </row>
    <row r="170" s="2" customFormat="1" ht="21.75" customHeight="1">
      <c r="A170" s="37"/>
      <c r="B170" s="38"/>
      <c r="C170" s="235" t="s">
        <v>196</v>
      </c>
      <c r="D170" s="235" t="s">
        <v>135</v>
      </c>
      <c r="E170" s="236" t="s">
        <v>244</v>
      </c>
      <c r="F170" s="237" t="s">
        <v>245</v>
      </c>
      <c r="G170" s="238" t="s">
        <v>151</v>
      </c>
      <c r="H170" s="239">
        <v>75.207999999999998</v>
      </c>
      <c r="I170" s="240"/>
      <c r="J170" s="241">
        <f>ROUND(I170*H170,2)</f>
        <v>0</v>
      </c>
      <c r="K170" s="242"/>
      <c r="L170" s="43"/>
      <c r="M170" s="243" t="s">
        <v>1</v>
      </c>
      <c r="N170" s="244" t="s">
        <v>39</v>
      </c>
      <c r="O170" s="90"/>
      <c r="P170" s="245">
        <f>O170*H170</f>
        <v>0</v>
      </c>
      <c r="Q170" s="245">
        <v>4.0000000000000003E-05</v>
      </c>
      <c r="R170" s="245">
        <f>Q170*H170</f>
        <v>0.0030083200000000001</v>
      </c>
      <c r="S170" s="245">
        <v>0</v>
      </c>
      <c r="T170" s="24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7" t="s">
        <v>139</v>
      </c>
      <c r="AT170" s="247" t="s">
        <v>135</v>
      </c>
      <c r="AU170" s="247" t="s">
        <v>140</v>
      </c>
      <c r="AY170" s="16" t="s">
        <v>132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6" t="s">
        <v>140</v>
      </c>
      <c r="BK170" s="248">
        <f>ROUND(I170*H170,2)</f>
        <v>0</v>
      </c>
      <c r="BL170" s="16" t="s">
        <v>139</v>
      </c>
      <c r="BM170" s="247" t="s">
        <v>1070</v>
      </c>
    </row>
    <row r="171" s="2" customFormat="1" ht="16.5" customHeight="1">
      <c r="A171" s="37"/>
      <c r="B171" s="38"/>
      <c r="C171" s="235" t="s">
        <v>200</v>
      </c>
      <c r="D171" s="235" t="s">
        <v>135</v>
      </c>
      <c r="E171" s="236" t="s">
        <v>248</v>
      </c>
      <c r="F171" s="237" t="s">
        <v>249</v>
      </c>
      <c r="G171" s="238" t="s">
        <v>250</v>
      </c>
      <c r="H171" s="239">
        <v>30</v>
      </c>
      <c r="I171" s="240"/>
      <c r="J171" s="241">
        <f>ROUND(I171*H171,2)</f>
        <v>0</v>
      </c>
      <c r="K171" s="242"/>
      <c r="L171" s="43"/>
      <c r="M171" s="243" t="s">
        <v>1</v>
      </c>
      <c r="N171" s="244" t="s">
        <v>39</v>
      </c>
      <c r="O171" s="90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7" t="s">
        <v>139</v>
      </c>
      <c r="AT171" s="247" t="s">
        <v>135</v>
      </c>
      <c r="AU171" s="247" t="s">
        <v>140</v>
      </c>
      <c r="AY171" s="16" t="s">
        <v>132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6" t="s">
        <v>140</v>
      </c>
      <c r="BK171" s="248">
        <f>ROUND(I171*H171,2)</f>
        <v>0</v>
      </c>
      <c r="BL171" s="16" t="s">
        <v>139</v>
      </c>
      <c r="BM171" s="247" t="s">
        <v>1071</v>
      </c>
    </row>
    <row r="172" s="2" customFormat="1" ht="21.75" customHeight="1">
      <c r="A172" s="37"/>
      <c r="B172" s="38"/>
      <c r="C172" s="235" t="s">
        <v>206</v>
      </c>
      <c r="D172" s="235" t="s">
        <v>135</v>
      </c>
      <c r="E172" s="236" t="s">
        <v>1072</v>
      </c>
      <c r="F172" s="237" t="s">
        <v>1073</v>
      </c>
      <c r="G172" s="238" t="s">
        <v>138</v>
      </c>
      <c r="H172" s="239">
        <v>4</v>
      </c>
      <c r="I172" s="240"/>
      <c r="J172" s="241">
        <f>ROUND(I172*H172,2)</f>
        <v>0</v>
      </c>
      <c r="K172" s="242"/>
      <c r="L172" s="43"/>
      <c r="M172" s="243" t="s">
        <v>1</v>
      </c>
      <c r="N172" s="244" t="s">
        <v>39</v>
      </c>
      <c r="O172" s="90"/>
      <c r="P172" s="245">
        <f>O172*H172</f>
        <v>0</v>
      </c>
      <c r="Q172" s="245">
        <v>0</v>
      </c>
      <c r="R172" s="245">
        <f>Q172*H172</f>
        <v>0</v>
      </c>
      <c r="S172" s="245">
        <v>0.0040000000000000001</v>
      </c>
      <c r="T172" s="246">
        <f>S172*H172</f>
        <v>0.016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7" t="s">
        <v>139</v>
      </c>
      <c r="AT172" s="247" t="s">
        <v>135</v>
      </c>
      <c r="AU172" s="247" t="s">
        <v>140</v>
      </c>
      <c r="AY172" s="16" t="s">
        <v>132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6" t="s">
        <v>140</v>
      </c>
      <c r="BK172" s="248">
        <f>ROUND(I172*H172,2)</f>
        <v>0</v>
      </c>
      <c r="BL172" s="16" t="s">
        <v>139</v>
      </c>
      <c r="BM172" s="247" t="s">
        <v>1074</v>
      </c>
    </row>
    <row r="173" s="2" customFormat="1" ht="21.75" customHeight="1">
      <c r="A173" s="37"/>
      <c r="B173" s="38"/>
      <c r="C173" s="235" t="s">
        <v>8</v>
      </c>
      <c r="D173" s="235" t="s">
        <v>135</v>
      </c>
      <c r="E173" s="236" t="s">
        <v>1075</v>
      </c>
      <c r="F173" s="237" t="s">
        <v>1076</v>
      </c>
      <c r="G173" s="238" t="s">
        <v>138</v>
      </c>
      <c r="H173" s="239">
        <v>1</v>
      </c>
      <c r="I173" s="240"/>
      <c r="J173" s="241">
        <f>ROUND(I173*H173,2)</f>
        <v>0</v>
      </c>
      <c r="K173" s="242"/>
      <c r="L173" s="43"/>
      <c r="M173" s="243" t="s">
        <v>1</v>
      </c>
      <c r="N173" s="244" t="s">
        <v>39</v>
      </c>
      <c r="O173" s="90"/>
      <c r="P173" s="245">
        <f>O173*H173</f>
        <v>0</v>
      </c>
      <c r="Q173" s="245">
        <v>0</v>
      </c>
      <c r="R173" s="245">
        <f>Q173*H173</f>
        <v>0</v>
      </c>
      <c r="S173" s="245">
        <v>0.012</v>
      </c>
      <c r="T173" s="246">
        <f>S173*H173</f>
        <v>0.012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7" t="s">
        <v>139</v>
      </c>
      <c r="AT173" s="247" t="s">
        <v>135</v>
      </c>
      <c r="AU173" s="247" t="s">
        <v>140</v>
      </c>
      <c r="AY173" s="16" t="s">
        <v>132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6" t="s">
        <v>140</v>
      </c>
      <c r="BK173" s="248">
        <f>ROUND(I173*H173,2)</f>
        <v>0</v>
      </c>
      <c r="BL173" s="16" t="s">
        <v>139</v>
      </c>
      <c r="BM173" s="247" t="s">
        <v>1077</v>
      </c>
    </row>
    <row r="174" s="2" customFormat="1" ht="21.75" customHeight="1">
      <c r="A174" s="37"/>
      <c r="B174" s="38"/>
      <c r="C174" s="235" t="s">
        <v>222</v>
      </c>
      <c r="D174" s="235" t="s">
        <v>135</v>
      </c>
      <c r="E174" s="236" t="s">
        <v>285</v>
      </c>
      <c r="F174" s="237" t="s">
        <v>286</v>
      </c>
      <c r="G174" s="238" t="s">
        <v>260</v>
      </c>
      <c r="H174" s="239">
        <v>5</v>
      </c>
      <c r="I174" s="240"/>
      <c r="J174" s="241">
        <f>ROUND(I174*H174,2)</f>
        <v>0</v>
      </c>
      <c r="K174" s="242"/>
      <c r="L174" s="43"/>
      <c r="M174" s="243" t="s">
        <v>1</v>
      </c>
      <c r="N174" s="244" t="s">
        <v>39</v>
      </c>
      <c r="O174" s="90"/>
      <c r="P174" s="245">
        <f>O174*H174</f>
        <v>0</v>
      </c>
      <c r="Q174" s="245">
        <v>0</v>
      </c>
      <c r="R174" s="245">
        <f>Q174*H174</f>
        <v>0</v>
      </c>
      <c r="S174" s="245">
        <v>0.0089999999999999993</v>
      </c>
      <c r="T174" s="246">
        <f>S174*H174</f>
        <v>0.044999999999999998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7" t="s">
        <v>139</v>
      </c>
      <c r="AT174" s="247" t="s">
        <v>135</v>
      </c>
      <c r="AU174" s="247" t="s">
        <v>140</v>
      </c>
      <c r="AY174" s="16" t="s">
        <v>132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6" t="s">
        <v>140</v>
      </c>
      <c r="BK174" s="248">
        <f>ROUND(I174*H174,2)</f>
        <v>0</v>
      </c>
      <c r="BL174" s="16" t="s">
        <v>139</v>
      </c>
      <c r="BM174" s="247" t="s">
        <v>1078</v>
      </c>
    </row>
    <row r="175" s="2" customFormat="1" ht="21.75" customHeight="1">
      <c r="A175" s="37"/>
      <c r="B175" s="38"/>
      <c r="C175" s="235" t="s">
        <v>226</v>
      </c>
      <c r="D175" s="235" t="s">
        <v>135</v>
      </c>
      <c r="E175" s="236" t="s">
        <v>289</v>
      </c>
      <c r="F175" s="237" t="s">
        <v>290</v>
      </c>
      <c r="G175" s="238" t="s">
        <v>260</v>
      </c>
      <c r="H175" s="239">
        <v>2</v>
      </c>
      <c r="I175" s="240"/>
      <c r="J175" s="241">
        <f>ROUND(I175*H175,2)</f>
        <v>0</v>
      </c>
      <c r="K175" s="242"/>
      <c r="L175" s="43"/>
      <c r="M175" s="243" t="s">
        <v>1</v>
      </c>
      <c r="N175" s="244" t="s">
        <v>39</v>
      </c>
      <c r="O175" s="90"/>
      <c r="P175" s="245">
        <f>O175*H175</f>
        <v>0</v>
      </c>
      <c r="Q175" s="245">
        <v>0</v>
      </c>
      <c r="R175" s="245">
        <f>Q175*H175</f>
        <v>0</v>
      </c>
      <c r="S175" s="245">
        <v>0.025000000000000001</v>
      </c>
      <c r="T175" s="246">
        <f>S175*H175</f>
        <v>0.050000000000000003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7" t="s">
        <v>139</v>
      </c>
      <c r="AT175" s="247" t="s">
        <v>135</v>
      </c>
      <c r="AU175" s="247" t="s">
        <v>140</v>
      </c>
      <c r="AY175" s="16" t="s">
        <v>132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6" t="s">
        <v>140</v>
      </c>
      <c r="BK175" s="248">
        <f>ROUND(I175*H175,2)</f>
        <v>0</v>
      </c>
      <c r="BL175" s="16" t="s">
        <v>139</v>
      </c>
      <c r="BM175" s="247" t="s">
        <v>1079</v>
      </c>
    </row>
    <row r="176" s="2" customFormat="1" ht="21.75" customHeight="1">
      <c r="A176" s="37"/>
      <c r="B176" s="38"/>
      <c r="C176" s="235" t="s">
        <v>231</v>
      </c>
      <c r="D176" s="235" t="s">
        <v>135</v>
      </c>
      <c r="E176" s="236" t="s">
        <v>293</v>
      </c>
      <c r="F176" s="237" t="s">
        <v>294</v>
      </c>
      <c r="G176" s="238" t="s">
        <v>260</v>
      </c>
      <c r="H176" s="239">
        <v>50</v>
      </c>
      <c r="I176" s="240"/>
      <c r="J176" s="241">
        <f>ROUND(I176*H176,2)</f>
        <v>0</v>
      </c>
      <c r="K176" s="242"/>
      <c r="L176" s="43"/>
      <c r="M176" s="243" t="s">
        <v>1</v>
      </c>
      <c r="N176" s="244" t="s">
        <v>39</v>
      </c>
      <c r="O176" s="90"/>
      <c r="P176" s="245">
        <f>O176*H176</f>
        <v>0</v>
      </c>
      <c r="Q176" s="245">
        <v>0</v>
      </c>
      <c r="R176" s="245">
        <f>Q176*H176</f>
        <v>0</v>
      </c>
      <c r="S176" s="245">
        <v>0.002</v>
      </c>
      <c r="T176" s="246">
        <f>S176*H176</f>
        <v>0.10000000000000001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7" t="s">
        <v>139</v>
      </c>
      <c r="AT176" s="247" t="s">
        <v>135</v>
      </c>
      <c r="AU176" s="247" t="s">
        <v>140</v>
      </c>
      <c r="AY176" s="16" t="s">
        <v>132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6" t="s">
        <v>140</v>
      </c>
      <c r="BK176" s="248">
        <f>ROUND(I176*H176,2)</f>
        <v>0</v>
      </c>
      <c r="BL176" s="16" t="s">
        <v>139</v>
      </c>
      <c r="BM176" s="247" t="s">
        <v>1080</v>
      </c>
    </row>
    <row r="177" s="2" customFormat="1" ht="21.75" customHeight="1">
      <c r="A177" s="37"/>
      <c r="B177" s="38"/>
      <c r="C177" s="235" t="s">
        <v>235</v>
      </c>
      <c r="D177" s="235" t="s">
        <v>135</v>
      </c>
      <c r="E177" s="236" t="s">
        <v>297</v>
      </c>
      <c r="F177" s="237" t="s">
        <v>298</v>
      </c>
      <c r="G177" s="238" t="s">
        <v>260</v>
      </c>
      <c r="H177" s="239">
        <v>13</v>
      </c>
      <c r="I177" s="240"/>
      <c r="J177" s="241">
        <f>ROUND(I177*H177,2)</f>
        <v>0</v>
      </c>
      <c r="K177" s="242"/>
      <c r="L177" s="43"/>
      <c r="M177" s="243" t="s">
        <v>1</v>
      </c>
      <c r="N177" s="244" t="s">
        <v>39</v>
      </c>
      <c r="O177" s="90"/>
      <c r="P177" s="245">
        <f>O177*H177</f>
        <v>0</v>
      </c>
      <c r="Q177" s="245">
        <v>0</v>
      </c>
      <c r="R177" s="245">
        <f>Q177*H177</f>
        <v>0</v>
      </c>
      <c r="S177" s="245">
        <v>0.002</v>
      </c>
      <c r="T177" s="246">
        <f>S177*H177</f>
        <v>0.026000000000000002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7" t="s">
        <v>139</v>
      </c>
      <c r="AT177" s="247" t="s">
        <v>135</v>
      </c>
      <c r="AU177" s="247" t="s">
        <v>140</v>
      </c>
      <c r="AY177" s="16" t="s">
        <v>132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6" t="s">
        <v>140</v>
      </c>
      <c r="BK177" s="248">
        <f>ROUND(I177*H177,2)</f>
        <v>0</v>
      </c>
      <c r="BL177" s="16" t="s">
        <v>139</v>
      </c>
      <c r="BM177" s="247" t="s">
        <v>1081</v>
      </c>
    </row>
    <row r="178" s="12" customFormat="1" ht="22.8" customHeight="1">
      <c r="A178" s="12"/>
      <c r="B178" s="219"/>
      <c r="C178" s="220"/>
      <c r="D178" s="221" t="s">
        <v>72</v>
      </c>
      <c r="E178" s="233" t="s">
        <v>312</v>
      </c>
      <c r="F178" s="233" t="s">
        <v>313</v>
      </c>
      <c r="G178" s="220"/>
      <c r="H178" s="220"/>
      <c r="I178" s="223"/>
      <c r="J178" s="234">
        <f>BK178</f>
        <v>0</v>
      </c>
      <c r="K178" s="220"/>
      <c r="L178" s="225"/>
      <c r="M178" s="226"/>
      <c r="N178" s="227"/>
      <c r="O178" s="227"/>
      <c r="P178" s="228">
        <f>SUM(P179:P183)</f>
        <v>0</v>
      </c>
      <c r="Q178" s="227"/>
      <c r="R178" s="228">
        <f>SUM(R179:R183)</f>
        <v>0</v>
      </c>
      <c r="S178" s="227"/>
      <c r="T178" s="229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0" t="s">
        <v>81</v>
      </c>
      <c r="AT178" s="231" t="s">
        <v>72</v>
      </c>
      <c r="AU178" s="231" t="s">
        <v>81</v>
      </c>
      <c r="AY178" s="230" t="s">
        <v>132</v>
      </c>
      <c r="BK178" s="232">
        <f>SUM(BK179:BK183)</f>
        <v>0</v>
      </c>
    </row>
    <row r="179" s="2" customFormat="1" ht="21.75" customHeight="1">
      <c r="A179" s="37"/>
      <c r="B179" s="38"/>
      <c r="C179" s="235" t="s">
        <v>240</v>
      </c>
      <c r="D179" s="235" t="s">
        <v>135</v>
      </c>
      <c r="E179" s="236" t="s">
        <v>315</v>
      </c>
      <c r="F179" s="237" t="s">
        <v>316</v>
      </c>
      <c r="G179" s="238" t="s">
        <v>317</v>
      </c>
      <c r="H179" s="239">
        <v>1.226</v>
      </c>
      <c r="I179" s="240"/>
      <c r="J179" s="241">
        <f>ROUND(I179*H179,2)</f>
        <v>0</v>
      </c>
      <c r="K179" s="242"/>
      <c r="L179" s="43"/>
      <c r="M179" s="243" t="s">
        <v>1</v>
      </c>
      <c r="N179" s="244" t="s">
        <v>39</v>
      </c>
      <c r="O179" s="90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7" t="s">
        <v>139</v>
      </c>
      <c r="AT179" s="247" t="s">
        <v>135</v>
      </c>
      <c r="AU179" s="247" t="s">
        <v>140</v>
      </c>
      <c r="AY179" s="16" t="s">
        <v>132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6" t="s">
        <v>140</v>
      </c>
      <c r="BK179" s="248">
        <f>ROUND(I179*H179,2)</f>
        <v>0</v>
      </c>
      <c r="BL179" s="16" t="s">
        <v>139</v>
      </c>
      <c r="BM179" s="247" t="s">
        <v>1082</v>
      </c>
    </row>
    <row r="180" s="2" customFormat="1" ht="21.75" customHeight="1">
      <c r="A180" s="37"/>
      <c r="B180" s="38"/>
      <c r="C180" s="235" t="s">
        <v>7</v>
      </c>
      <c r="D180" s="235" t="s">
        <v>135</v>
      </c>
      <c r="E180" s="236" t="s">
        <v>320</v>
      </c>
      <c r="F180" s="237" t="s">
        <v>321</v>
      </c>
      <c r="G180" s="238" t="s">
        <v>317</v>
      </c>
      <c r="H180" s="239">
        <v>1.226</v>
      </c>
      <c r="I180" s="240"/>
      <c r="J180" s="241">
        <f>ROUND(I180*H180,2)</f>
        <v>0</v>
      </c>
      <c r="K180" s="242"/>
      <c r="L180" s="43"/>
      <c r="M180" s="243" t="s">
        <v>1</v>
      </c>
      <c r="N180" s="244" t="s">
        <v>39</v>
      </c>
      <c r="O180" s="90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7" t="s">
        <v>139</v>
      </c>
      <c r="AT180" s="247" t="s">
        <v>135</v>
      </c>
      <c r="AU180" s="247" t="s">
        <v>140</v>
      </c>
      <c r="AY180" s="16" t="s">
        <v>132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6" t="s">
        <v>140</v>
      </c>
      <c r="BK180" s="248">
        <f>ROUND(I180*H180,2)</f>
        <v>0</v>
      </c>
      <c r="BL180" s="16" t="s">
        <v>139</v>
      </c>
      <c r="BM180" s="247" t="s">
        <v>1083</v>
      </c>
    </row>
    <row r="181" s="2" customFormat="1" ht="21.75" customHeight="1">
      <c r="A181" s="37"/>
      <c r="B181" s="38"/>
      <c r="C181" s="235" t="s">
        <v>247</v>
      </c>
      <c r="D181" s="235" t="s">
        <v>135</v>
      </c>
      <c r="E181" s="236" t="s">
        <v>324</v>
      </c>
      <c r="F181" s="237" t="s">
        <v>325</v>
      </c>
      <c r="G181" s="238" t="s">
        <v>317</v>
      </c>
      <c r="H181" s="239">
        <v>11.034000000000001</v>
      </c>
      <c r="I181" s="240"/>
      <c r="J181" s="241">
        <f>ROUND(I181*H181,2)</f>
        <v>0</v>
      </c>
      <c r="K181" s="242"/>
      <c r="L181" s="43"/>
      <c r="M181" s="243" t="s">
        <v>1</v>
      </c>
      <c r="N181" s="244" t="s">
        <v>39</v>
      </c>
      <c r="O181" s="90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7" t="s">
        <v>139</v>
      </c>
      <c r="AT181" s="247" t="s">
        <v>135</v>
      </c>
      <c r="AU181" s="247" t="s">
        <v>140</v>
      </c>
      <c r="AY181" s="16" t="s">
        <v>132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6" t="s">
        <v>140</v>
      </c>
      <c r="BK181" s="248">
        <f>ROUND(I181*H181,2)</f>
        <v>0</v>
      </c>
      <c r="BL181" s="16" t="s">
        <v>139</v>
      </c>
      <c r="BM181" s="247" t="s">
        <v>1084</v>
      </c>
    </row>
    <row r="182" s="13" customFormat="1">
      <c r="A182" s="13"/>
      <c r="B182" s="249"/>
      <c r="C182" s="250"/>
      <c r="D182" s="251" t="s">
        <v>142</v>
      </c>
      <c r="E182" s="250"/>
      <c r="F182" s="253" t="s">
        <v>1085</v>
      </c>
      <c r="G182" s="250"/>
      <c r="H182" s="254">
        <v>11.034000000000001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142</v>
      </c>
      <c r="AU182" s="260" t="s">
        <v>140</v>
      </c>
      <c r="AV182" s="13" t="s">
        <v>140</v>
      </c>
      <c r="AW182" s="13" t="s">
        <v>4</v>
      </c>
      <c r="AX182" s="13" t="s">
        <v>81</v>
      </c>
      <c r="AY182" s="260" t="s">
        <v>132</v>
      </c>
    </row>
    <row r="183" s="2" customFormat="1" ht="21.75" customHeight="1">
      <c r="A183" s="37"/>
      <c r="B183" s="38"/>
      <c r="C183" s="235" t="s">
        <v>252</v>
      </c>
      <c r="D183" s="235" t="s">
        <v>135</v>
      </c>
      <c r="E183" s="236" t="s">
        <v>329</v>
      </c>
      <c r="F183" s="237" t="s">
        <v>330</v>
      </c>
      <c r="G183" s="238" t="s">
        <v>317</v>
      </c>
      <c r="H183" s="239">
        <v>1.1419999999999999</v>
      </c>
      <c r="I183" s="240"/>
      <c r="J183" s="241">
        <f>ROUND(I183*H183,2)</f>
        <v>0</v>
      </c>
      <c r="K183" s="242"/>
      <c r="L183" s="43"/>
      <c r="M183" s="243" t="s">
        <v>1</v>
      </c>
      <c r="N183" s="244" t="s">
        <v>39</v>
      </c>
      <c r="O183" s="90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7" t="s">
        <v>139</v>
      </c>
      <c r="AT183" s="247" t="s">
        <v>135</v>
      </c>
      <c r="AU183" s="247" t="s">
        <v>140</v>
      </c>
      <c r="AY183" s="16" t="s">
        <v>132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6" t="s">
        <v>140</v>
      </c>
      <c r="BK183" s="248">
        <f>ROUND(I183*H183,2)</f>
        <v>0</v>
      </c>
      <c r="BL183" s="16" t="s">
        <v>139</v>
      </c>
      <c r="BM183" s="247" t="s">
        <v>1086</v>
      </c>
    </row>
    <row r="184" s="12" customFormat="1" ht="22.8" customHeight="1">
      <c r="A184" s="12"/>
      <c r="B184" s="219"/>
      <c r="C184" s="220"/>
      <c r="D184" s="221" t="s">
        <v>72</v>
      </c>
      <c r="E184" s="233" t="s">
        <v>332</v>
      </c>
      <c r="F184" s="233" t="s">
        <v>333</v>
      </c>
      <c r="G184" s="220"/>
      <c r="H184" s="220"/>
      <c r="I184" s="223"/>
      <c r="J184" s="234">
        <f>BK184</f>
        <v>0</v>
      </c>
      <c r="K184" s="220"/>
      <c r="L184" s="225"/>
      <c r="M184" s="226"/>
      <c r="N184" s="227"/>
      <c r="O184" s="227"/>
      <c r="P184" s="228">
        <f>P185</f>
        <v>0</v>
      </c>
      <c r="Q184" s="227"/>
      <c r="R184" s="228">
        <f>R185</f>
        <v>0</v>
      </c>
      <c r="S184" s="227"/>
      <c r="T184" s="229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0" t="s">
        <v>81</v>
      </c>
      <c r="AT184" s="231" t="s">
        <v>72</v>
      </c>
      <c r="AU184" s="231" t="s">
        <v>81</v>
      </c>
      <c r="AY184" s="230" t="s">
        <v>132</v>
      </c>
      <c r="BK184" s="232">
        <f>BK185</f>
        <v>0</v>
      </c>
    </row>
    <row r="185" s="2" customFormat="1" ht="16.5" customHeight="1">
      <c r="A185" s="37"/>
      <c r="B185" s="38"/>
      <c r="C185" s="235" t="s">
        <v>257</v>
      </c>
      <c r="D185" s="235" t="s">
        <v>135</v>
      </c>
      <c r="E185" s="236" t="s">
        <v>335</v>
      </c>
      <c r="F185" s="237" t="s">
        <v>336</v>
      </c>
      <c r="G185" s="238" t="s">
        <v>317</v>
      </c>
      <c r="H185" s="239">
        <v>5.0830000000000002</v>
      </c>
      <c r="I185" s="240"/>
      <c r="J185" s="241">
        <f>ROUND(I185*H185,2)</f>
        <v>0</v>
      </c>
      <c r="K185" s="242"/>
      <c r="L185" s="43"/>
      <c r="M185" s="243" t="s">
        <v>1</v>
      </c>
      <c r="N185" s="244" t="s">
        <v>39</v>
      </c>
      <c r="O185" s="90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7" t="s">
        <v>139</v>
      </c>
      <c r="AT185" s="247" t="s">
        <v>135</v>
      </c>
      <c r="AU185" s="247" t="s">
        <v>140</v>
      </c>
      <c r="AY185" s="16" t="s">
        <v>132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6" t="s">
        <v>140</v>
      </c>
      <c r="BK185" s="248">
        <f>ROUND(I185*H185,2)</f>
        <v>0</v>
      </c>
      <c r="BL185" s="16" t="s">
        <v>139</v>
      </c>
      <c r="BM185" s="247" t="s">
        <v>1087</v>
      </c>
    </row>
    <row r="186" s="12" customFormat="1" ht="25.92" customHeight="1">
      <c r="A186" s="12"/>
      <c r="B186" s="219"/>
      <c r="C186" s="220"/>
      <c r="D186" s="221" t="s">
        <v>72</v>
      </c>
      <c r="E186" s="222" t="s">
        <v>338</v>
      </c>
      <c r="F186" s="222" t="s">
        <v>339</v>
      </c>
      <c r="G186" s="220"/>
      <c r="H186" s="220"/>
      <c r="I186" s="223"/>
      <c r="J186" s="224">
        <f>BK186</f>
        <v>0</v>
      </c>
      <c r="K186" s="220"/>
      <c r="L186" s="225"/>
      <c r="M186" s="226"/>
      <c r="N186" s="227"/>
      <c r="O186" s="227"/>
      <c r="P186" s="228">
        <f>P187+P212+P217+P225+P235+P239+P266+P272+P280+P302+P312</f>
        <v>0</v>
      </c>
      <c r="Q186" s="227"/>
      <c r="R186" s="228">
        <f>R187+R212+R217+R225+R235+R239+R266+R272+R280+R302+R312</f>
        <v>1.5719505099999998</v>
      </c>
      <c r="S186" s="227"/>
      <c r="T186" s="229">
        <f>T187+T212+T217+T225+T235+T239+T266+T272+T280+T302+T312</f>
        <v>0.97702424999999993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140</v>
      </c>
      <c r="AT186" s="231" t="s">
        <v>72</v>
      </c>
      <c r="AU186" s="231" t="s">
        <v>73</v>
      </c>
      <c r="AY186" s="230" t="s">
        <v>132</v>
      </c>
      <c r="BK186" s="232">
        <f>BK187+BK212+BK217+BK225+BK235+BK239+BK266+BK272+BK280+BK302+BK312</f>
        <v>0</v>
      </c>
    </row>
    <row r="187" s="12" customFormat="1" ht="22.8" customHeight="1">
      <c r="A187" s="12"/>
      <c r="B187" s="219"/>
      <c r="C187" s="220"/>
      <c r="D187" s="221" t="s">
        <v>72</v>
      </c>
      <c r="E187" s="233" t="s">
        <v>417</v>
      </c>
      <c r="F187" s="233" t="s">
        <v>418</v>
      </c>
      <c r="G187" s="220"/>
      <c r="H187" s="220"/>
      <c r="I187" s="223"/>
      <c r="J187" s="234">
        <f>BK187</f>
        <v>0</v>
      </c>
      <c r="K187" s="220"/>
      <c r="L187" s="225"/>
      <c r="M187" s="226"/>
      <c r="N187" s="227"/>
      <c r="O187" s="227"/>
      <c r="P187" s="228">
        <f>SUM(P188:P211)</f>
        <v>0</v>
      </c>
      <c r="Q187" s="227"/>
      <c r="R187" s="228">
        <f>SUM(R188:R211)</f>
        <v>0.017169999999999998</v>
      </c>
      <c r="S187" s="227"/>
      <c r="T187" s="229">
        <f>SUM(T188:T211)</f>
        <v>0.079899999999999999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0" t="s">
        <v>140</v>
      </c>
      <c r="AT187" s="231" t="s">
        <v>72</v>
      </c>
      <c r="AU187" s="231" t="s">
        <v>81</v>
      </c>
      <c r="AY187" s="230" t="s">
        <v>132</v>
      </c>
      <c r="BK187" s="232">
        <f>SUM(BK188:BK211)</f>
        <v>0</v>
      </c>
    </row>
    <row r="188" s="2" customFormat="1" ht="21.75" customHeight="1">
      <c r="A188" s="37"/>
      <c r="B188" s="38"/>
      <c r="C188" s="235" t="s">
        <v>262</v>
      </c>
      <c r="D188" s="235" t="s">
        <v>135</v>
      </c>
      <c r="E188" s="236" t="s">
        <v>420</v>
      </c>
      <c r="F188" s="237" t="s">
        <v>421</v>
      </c>
      <c r="G188" s="238" t="s">
        <v>260</v>
      </c>
      <c r="H188" s="239">
        <v>6</v>
      </c>
      <c r="I188" s="240"/>
      <c r="J188" s="241">
        <f>ROUND(I188*H188,2)</f>
        <v>0</v>
      </c>
      <c r="K188" s="242"/>
      <c r="L188" s="43"/>
      <c r="M188" s="243" t="s">
        <v>1</v>
      </c>
      <c r="N188" s="244" t="s">
        <v>39</v>
      </c>
      <c r="O188" s="90"/>
      <c r="P188" s="245">
        <f>O188*H188</f>
        <v>0</v>
      </c>
      <c r="Q188" s="245">
        <v>0.00011</v>
      </c>
      <c r="R188" s="245">
        <f>Q188*H188</f>
        <v>0.00066</v>
      </c>
      <c r="S188" s="245">
        <v>0.00215</v>
      </c>
      <c r="T188" s="246">
        <f>S188*H188</f>
        <v>0.0129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7" t="s">
        <v>222</v>
      </c>
      <c r="AT188" s="247" t="s">
        <v>135</v>
      </c>
      <c r="AU188" s="247" t="s">
        <v>140</v>
      </c>
      <c r="AY188" s="16" t="s">
        <v>132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6" t="s">
        <v>140</v>
      </c>
      <c r="BK188" s="248">
        <f>ROUND(I188*H188,2)</f>
        <v>0</v>
      </c>
      <c r="BL188" s="16" t="s">
        <v>222</v>
      </c>
      <c r="BM188" s="247" t="s">
        <v>1088</v>
      </c>
    </row>
    <row r="189" s="2" customFormat="1" ht="16.5" customHeight="1">
      <c r="A189" s="37"/>
      <c r="B189" s="38"/>
      <c r="C189" s="235" t="s">
        <v>267</v>
      </c>
      <c r="D189" s="235" t="s">
        <v>135</v>
      </c>
      <c r="E189" s="236" t="s">
        <v>424</v>
      </c>
      <c r="F189" s="237" t="s">
        <v>425</v>
      </c>
      <c r="G189" s="238" t="s">
        <v>260</v>
      </c>
      <c r="H189" s="239">
        <v>0.5</v>
      </c>
      <c r="I189" s="240"/>
      <c r="J189" s="241">
        <f>ROUND(I189*H189,2)</f>
        <v>0</v>
      </c>
      <c r="K189" s="242"/>
      <c r="L189" s="43"/>
      <c r="M189" s="243" t="s">
        <v>1</v>
      </c>
      <c r="N189" s="244" t="s">
        <v>39</v>
      </c>
      <c r="O189" s="90"/>
      <c r="P189" s="245">
        <f>O189*H189</f>
        <v>0</v>
      </c>
      <c r="Q189" s="245">
        <v>0.0037799999999999999</v>
      </c>
      <c r="R189" s="245">
        <f>Q189*H189</f>
        <v>0.00189</v>
      </c>
      <c r="S189" s="245">
        <v>0</v>
      </c>
      <c r="T189" s="24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7" t="s">
        <v>222</v>
      </c>
      <c r="AT189" s="247" t="s">
        <v>135</v>
      </c>
      <c r="AU189" s="247" t="s">
        <v>140</v>
      </c>
      <c r="AY189" s="16" t="s">
        <v>132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6" t="s">
        <v>140</v>
      </c>
      <c r="BK189" s="248">
        <f>ROUND(I189*H189,2)</f>
        <v>0</v>
      </c>
      <c r="BL189" s="16" t="s">
        <v>222</v>
      </c>
      <c r="BM189" s="247" t="s">
        <v>1089</v>
      </c>
    </row>
    <row r="190" s="2" customFormat="1" ht="16.5" customHeight="1">
      <c r="A190" s="37"/>
      <c r="B190" s="38"/>
      <c r="C190" s="235" t="s">
        <v>272</v>
      </c>
      <c r="D190" s="235" t="s">
        <v>135</v>
      </c>
      <c r="E190" s="236" t="s">
        <v>428</v>
      </c>
      <c r="F190" s="237" t="s">
        <v>429</v>
      </c>
      <c r="G190" s="238" t="s">
        <v>260</v>
      </c>
      <c r="H190" s="239">
        <v>2</v>
      </c>
      <c r="I190" s="240"/>
      <c r="J190" s="241">
        <f>ROUND(I190*H190,2)</f>
        <v>0</v>
      </c>
      <c r="K190" s="242"/>
      <c r="L190" s="43"/>
      <c r="M190" s="243" t="s">
        <v>1</v>
      </c>
      <c r="N190" s="244" t="s">
        <v>39</v>
      </c>
      <c r="O190" s="90"/>
      <c r="P190" s="245">
        <f>O190*H190</f>
        <v>0</v>
      </c>
      <c r="Q190" s="245">
        <v>0.00044999999999999999</v>
      </c>
      <c r="R190" s="245">
        <f>Q190*H190</f>
        <v>0.00089999999999999998</v>
      </c>
      <c r="S190" s="245">
        <v>0</v>
      </c>
      <c r="T190" s="24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7" t="s">
        <v>222</v>
      </c>
      <c r="AT190" s="247" t="s">
        <v>135</v>
      </c>
      <c r="AU190" s="247" t="s">
        <v>140</v>
      </c>
      <c r="AY190" s="16" t="s">
        <v>132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6" t="s">
        <v>140</v>
      </c>
      <c r="BK190" s="248">
        <f>ROUND(I190*H190,2)</f>
        <v>0</v>
      </c>
      <c r="BL190" s="16" t="s">
        <v>222</v>
      </c>
      <c r="BM190" s="247" t="s">
        <v>1090</v>
      </c>
    </row>
    <row r="191" s="2" customFormat="1" ht="16.5" customHeight="1">
      <c r="A191" s="37"/>
      <c r="B191" s="38"/>
      <c r="C191" s="235" t="s">
        <v>277</v>
      </c>
      <c r="D191" s="235" t="s">
        <v>135</v>
      </c>
      <c r="E191" s="236" t="s">
        <v>432</v>
      </c>
      <c r="F191" s="237" t="s">
        <v>433</v>
      </c>
      <c r="G191" s="238" t="s">
        <v>260</v>
      </c>
      <c r="H191" s="239">
        <v>2</v>
      </c>
      <c r="I191" s="240"/>
      <c r="J191" s="241">
        <f>ROUND(I191*H191,2)</f>
        <v>0</v>
      </c>
      <c r="K191" s="242"/>
      <c r="L191" s="43"/>
      <c r="M191" s="243" t="s">
        <v>1</v>
      </c>
      <c r="N191" s="244" t="s">
        <v>39</v>
      </c>
      <c r="O191" s="90"/>
      <c r="P191" s="245">
        <f>O191*H191</f>
        <v>0</v>
      </c>
      <c r="Q191" s="245">
        <v>0.00067000000000000002</v>
      </c>
      <c r="R191" s="245">
        <f>Q191*H191</f>
        <v>0.0013400000000000001</v>
      </c>
      <c r="S191" s="245">
        <v>0</v>
      </c>
      <c r="T191" s="24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7" t="s">
        <v>222</v>
      </c>
      <c r="AT191" s="247" t="s">
        <v>135</v>
      </c>
      <c r="AU191" s="247" t="s">
        <v>140</v>
      </c>
      <c r="AY191" s="16" t="s">
        <v>132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6" t="s">
        <v>140</v>
      </c>
      <c r="BK191" s="248">
        <f>ROUND(I191*H191,2)</f>
        <v>0</v>
      </c>
      <c r="BL191" s="16" t="s">
        <v>222</v>
      </c>
      <c r="BM191" s="247" t="s">
        <v>1091</v>
      </c>
    </row>
    <row r="192" s="2" customFormat="1" ht="16.5" customHeight="1">
      <c r="A192" s="37"/>
      <c r="B192" s="38"/>
      <c r="C192" s="235" t="s">
        <v>284</v>
      </c>
      <c r="D192" s="235" t="s">
        <v>135</v>
      </c>
      <c r="E192" s="236" t="s">
        <v>436</v>
      </c>
      <c r="F192" s="237" t="s">
        <v>437</v>
      </c>
      <c r="G192" s="238" t="s">
        <v>260</v>
      </c>
      <c r="H192" s="239">
        <v>2</v>
      </c>
      <c r="I192" s="240"/>
      <c r="J192" s="241">
        <f>ROUND(I192*H192,2)</f>
        <v>0</v>
      </c>
      <c r="K192" s="242"/>
      <c r="L192" s="43"/>
      <c r="M192" s="243" t="s">
        <v>1</v>
      </c>
      <c r="N192" s="244" t="s">
        <v>39</v>
      </c>
      <c r="O192" s="90"/>
      <c r="P192" s="245">
        <f>O192*H192</f>
        <v>0</v>
      </c>
      <c r="Q192" s="245">
        <v>0.00125</v>
      </c>
      <c r="R192" s="245">
        <f>Q192*H192</f>
        <v>0.0025000000000000001</v>
      </c>
      <c r="S192" s="245">
        <v>0</v>
      </c>
      <c r="T192" s="24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7" t="s">
        <v>222</v>
      </c>
      <c r="AT192" s="247" t="s">
        <v>135</v>
      </c>
      <c r="AU192" s="247" t="s">
        <v>140</v>
      </c>
      <c r="AY192" s="16" t="s">
        <v>132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6" t="s">
        <v>140</v>
      </c>
      <c r="BK192" s="248">
        <f>ROUND(I192*H192,2)</f>
        <v>0</v>
      </c>
      <c r="BL192" s="16" t="s">
        <v>222</v>
      </c>
      <c r="BM192" s="247" t="s">
        <v>1092</v>
      </c>
    </row>
    <row r="193" s="2" customFormat="1" ht="21.75" customHeight="1">
      <c r="A193" s="37"/>
      <c r="B193" s="38"/>
      <c r="C193" s="235" t="s">
        <v>288</v>
      </c>
      <c r="D193" s="235" t="s">
        <v>135</v>
      </c>
      <c r="E193" s="236" t="s">
        <v>440</v>
      </c>
      <c r="F193" s="237" t="s">
        <v>441</v>
      </c>
      <c r="G193" s="238" t="s">
        <v>255</v>
      </c>
      <c r="H193" s="239">
        <v>1</v>
      </c>
      <c r="I193" s="240"/>
      <c r="J193" s="241">
        <f>ROUND(I193*H193,2)</f>
        <v>0</v>
      </c>
      <c r="K193" s="242"/>
      <c r="L193" s="43"/>
      <c r="M193" s="243" t="s">
        <v>1</v>
      </c>
      <c r="N193" s="244" t="s">
        <v>39</v>
      </c>
      <c r="O193" s="90"/>
      <c r="P193" s="245">
        <f>O193*H193</f>
        <v>0</v>
      </c>
      <c r="Q193" s="245">
        <v>0.0032499999999999999</v>
      </c>
      <c r="R193" s="245">
        <f>Q193*H193</f>
        <v>0.0032499999999999999</v>
      </c>
      <c r="S193" s="245">
        <v>0</v>
      </c>
      <c r="T193" s="24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7" t="s">
        <v>222</v>
      </c>
      <c r="AT193" s="247" t="s">
        <v>135</v>
      </c>
      <c r="AU193" s="247" t="s">
        <v>140</v>
      </c>
      <c r="AY193" s="16" t="s">
        <v>132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6" t="s">
        <v>140</v>
      </c>
      <c r="BK193" s="248">
        <f>ROUND(I193*H193,2)</f>
        <v>0</v>
      </c>
      <c r="BL193" s="16" t="s">
        <v>222</v>
      </c>
      <c r="BM193" s="247" t="s">
        <v>1093</v>
      </c>
    </row>
    <row r="194" s="2" customFormat="1" ht="21.75" customHeight="1">
      <c r="A194" s="37"/>
      <c r="B194" s="38"/>
      <c r="C194" s="235" t="s">
        <v>292</v>
      </c>
      <c r="D194" s="235" t="s">
        <v>135</v>
      </c>
      <c r="E194" s="236" t="s">
        <v>444</v>
      </c>
      <c r="F194" s="237" t="s">
        <v>445</v>
      </c>
      <c r="G194" s="238" t="s">
        <v>255</v>
      </c>
      <c r="H194" s="239">
        <v>1</v>
      </c>
      <c r="I194" s="240"/>
      <c r="J194" s="241">
        <f>ROUND(I194*H194,2)</f>
        <v>0</v>
      </c>
      <c r="K194" s="242"/>
      <c r="L194" s="43"/>
      <c r="M194" s="243" t="s">
        <v>1</v>
      </c>
      <c r="N194" s="244" t="s">
        <v>39</v>
      </c>
      <c r="O194" s="90"/>
      <c r="P194" s="245">
        <f>O194*H194</f>
        <v>0</v>
      </c>
      <c r="Q194" s="245">
        <v>0.00428</v>
      </c>
      <c r="R194" s="245">
        <f>Q194*H194</f>
        <v>0.00428</v>
      </c>
      <c r="S194" s="245">
        <v>0</v>
      </c>
      <c r="T194" s="24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7" t="s">
        <v>222</v>
      </c>
      <c r="AT194" s="247" t="s">
        <v>135</v>
      </c>
      <c r="AU194" s="247" t="s">
        <v>140</v>
      </c>
      <c r="AY194" s="16" t="s">
        <v>132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6" t="s">
        <v>140</v>
      </c>
      <c r="BK194" s="248">
        <f>ROUND(I194*H194,2)</f>
        <v>0</v>
      </c>
      <c r="BL194" s="16" t="s">
        <v>222</v>
      </c>
      <c r="BM194" s="247" t="s">
        <v>1094</v>
      </c>
    </row>
    <row r="195" s="2" customFormat="1" ht="16.5" customHeight="1">
      <c r="A195" s="37"/>
      <c r="B195" s="38"/>
      <c r="C195" s="235" t="s">
        <v>296</v>
      </c>
      <c r="D195" s="235" t="s">
        <v>135</v>
      </c>
      <c r="E195" s="236" t="s">
        <v>448</v>
      </c>
      <c r="F195" s="237" t="s">
        <v>449</v>
      </c>
      <c r="G195" s="238" t="s">
        <v>138</v>
      </c>
      <c r="H195" s="239">
        <v>1</v>
      </c>
      <c r="I195" s="240"/>
      <c r="J195" s="241">
        <f>ROUND(I195*H195,2)</f>
        <v>0</v>
      </c>
      <c r="K195" s="242"/>
      <c r="L195" s="43"/>
      <c r="M195" s="243" t="s">
        <v>1</v>
      </c>
      <c r="N195" s="244" t="s">
        <v>39</v>
      </c>
      <c r="O195" s="90"/>
      <c r="P195" s="245">
        <f>O195*H195</f>
        <v>0</v>
      </c>
      <c r="Q195" s="245">
        <v>0.00012999999999999999</v>
      </c>
      <c r="R195" s="245">
        <f>Q195*H195</f>
        <v>0.00012999999999999999</v>
      </c>
      <c r="S195" s="245">
        <v>0</v>
      </c>
      <c r="T195" s="24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7" t="s">
        <v>222</v>
      </c>
      <c r="AT195" s="247" t="s">
        <v>135</v>
      </c>
      <c r="AU195" s="247" t="s">
        <v>140</v>
      </c>
      <c r="AY195" s="16" t="s">
        <v>132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6" t="s">
        <v>140</v>
      </c>
      <c r="BK195" s="248">
        <f>ROUND(I195*H195,2)</f>
        <v>0</v>
      </c>
      <c r="BL195" s="16" t="s">
        <v>222</v>
      </c>
      <c r="BM195" s="247" t="s">
        <v>1095</v>
      </c>
    </row>
    <row r="196" s="2" customFormat="1" ht="16.5" customHeight="1">
      <c r="A196" s="37"/>
      <c r="B196" s="38"/>
      <c r="C196" s="235" t="s">
        <v>300</v>
      </c>
      <c r="D196" s="235" t="s">
        <v>135</v>
      </c>
      <c r="E196" s="236" t="s">
        <v>452</v>
      </c>
      <c r="F196" s="237" t="s">
        <v>453</v>
      </c>
      <c r="G196" s="238" t="s">
        <v>138</v>
      </c>
      <c r="H196" s="239">
        <v>1</v>
      </c>
      <c r="I196" s="240"/>
      <c r="J196" s="241">
        <f>ROUND(I196*H196,2)</f>
        <v>0</v>
      </c>
      <c r="K196" s="242"/>
      <c r="L196" s="43"/>
      <c r="M196" s="243" t="s">
        <v>1</v>
      </c>
      <c r="N196" s="244" t="s">
        <v>39</v>
      </c>
      <c r="O196" s="90"/>
      <c r="P196" s="245">
        <f>O196*H196</f>
        <v>0</v>
      </c>
      <c r="Q196" s="245">
        <v>0.00023000000000000001</v>
      </c>
      <c r="R196" s="245">
        <f>Q196*H196</f>
        <v>0.00023000000000000001</v>
      </c>
      <c r="S196" s="245">
        <v>0</v>
      </c>
      <c r="T196" s="24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7" t="s">
        <v>222</v>
      </c>
      <c r="AT196" s="247" t="s">
        <v>135</v>
      </c>
      <c r="AU196" s="247" t="s">
        <v>140</v>
      </c>
      <c r="AY196" s="16" t="s">
        <v>132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6" t="s">
        <v>140</v>
      </c>
      <c r="BK196" s="248">
        <f>ROUND(I196*H196,2)</f>
        <v>0</v>
      </c>
      <c r="BL196" s="16" t="s">
        <v>222</v>
      </c>
      <c r="BM196" s="247" t="s">
        <v>1096</v>
      </c>
    </row>
    <row r="197" s="2" customFormat="1" ht="16.5" customHeight="1">
      <c r="A197" s="37"/>
      <c r="B197" s="38"/>
      <c r="C197" s="235" t="s">
        <v>305</v>
      </c>
      <c r="D197" s="235" t="s">
        <v>135</v>
      </c>
      <c r="E197" s="236" t="s">
        <v>456</v>
      </c>
      <c r="F197" s="237" t="s">
        <v>457</v>
      </c>
      <c r="G197" s="238" t="s">
        <v>138</v>
      </c>
      <c r="H197" s="239">
        <v>1</v>
      </c>
      <c r="I197" s="240"/>
      <c r="J197" s="241">
        <f>ROUND(I197*H197,2)</f>
        <v>0</v>
      </c>
      <c r="K197" s="242"/>
      <c r="L197" s="43"/>
      <c r="M197" s="243" t="s">
        <v>1</v>
      </c>
      <c r="N197" s="244" t="s">
        <v>39</v>
      </c>
      <c r="O197" s="90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7" t="s">
        <v>222</v>
      </c>
      <c r="AT197" s="247" t="s">
        <v>135</v>
      </c>
      <c r="AU197" s="247" t="s">
        <v>140</v>
      </c>
      <c r="AY197" s="16" t="s">
        <v>132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6" t="s">
        <v>140</v>
      </c>
      <c r="BK197" s="248">
        <f>ROUND(I197*H197,2)</f>
        <v>0</v>
      </c>
      <c r="BL197" s="16" t="s">
        <v>222</v>
      </c>
      <c r="BM197" s="247" t="s">
        <v>1097</v>
      </c>
    </row>
    <row r="198" s="2" customFormat="1" ht="16.5" customHeight="1">
      <c r="A198" s="37"/>
      <c r="B198" s="38"/>
      <c r="C198" s="235" t="s">
        <v>314</v>
      </c>
      <c r="D198" s="235" t="s">
        <v>135</v>
      </c>
      <c r="E198" s="236" t="s">
        <v>460</v>
      </c>
      <c r="F198" s="237" t="s">
        <v>461</v>
      </c>
      <c r="G198" s="238" t="s">
        <v>260</v>
      </c>
      <c r="H198" s="239">
        <v>6</v>
      </c>
      <c r="I198" s="240"/>
      <c r="J198" s="241">
        <f>ROUND(I198*H198,2)</f>
        <v>0</v>
      </c>
      <c r="K198" s="242"/>
      <c r="L198" s="43"/>
      <c r="M198" s="243" t="s">
        <v>1</v>
      </c>
      <c r="N198" s="244" t="s">
        <v>39</v>
      </c>
      <c r="O198" s="90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7" t="s">
        <v>222</v>
      </c>
      <c r="AT198" s="247" t="s">
        <v>135</v>
      </c>
      <c r="AU198" s="247" t="s">
        <v>140</v>
      </c>
      <c r="AY198" s="16" t="s">
        <v>132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6" t="s">
        <v>140</v>
      </c>
      <c r="BK198" s="248">
        <f>ROUND(I198*H198,2)</f>
        <v>0</v>
      </c>
      <c r="BL198" s="16" t="s">
        <v>222</v>
      </c>
      <c r="BM198" s="247" t="s">
        <v>1098</v>
      </c>
    </row>
    <row r="199" s="2" customFormat="1" ht="16.5" customHeight="1">
      <c r="A199" s="37"/>
      <c r="B199" s="38"/>
      <c r="C199" s="235" t="s">
        <v>319</v>
      </c>
      <c r="D199" s="235" t="s">
        <v>135</v>
      </c>
      <c r="E199" s="236" t="s">
        <v>464</v>
      </c>
      <c r="F199" s="237" t="s">
        <v>465</v>
      </c>
      <c r="G199" s="238" t="s">
        <v>138</v>
      </c>
      <c r="H199" s="239">
        <v>1</v>
      </c>
      <c r="I199" s="240"/>
      <c r="J199" s="241">
        <f>ROUND(I199*H199,2)</f>
        <v>0</v>
      </c>
      <c r="K199" s="242"/>
      <c r="L199" s="43"/>
      <c r="M199" s="243" t="s">
        <v>1</v>
      </c>
      <c r="N199" s="244" t="s">
        <v>39</v>
      </c>
      <c r="O199" s="90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7" t="s">
        <v>222</v>
      </c>
      <c r="AT199" s="247" t="s">
        <v>135</v>
      </c>
      <c r="AU199" s="247" t="s">
        <v>140</v>
      </c>
      <c r="AY199" s="16" t="s">
        <v>132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6" t="s">
        <v>140</v>
      </c>
      <c r="BK199" s="248">
        <f>ROUND(I199*H199,2)</f>
        <v>0</v>
      </c>
      <c r="BL199" s="16" t="s">
        <v>222</v>
      </c>
      <c r="BM199" s="247" t="s">
        <v>1099</v>
      </c>
    </row>
    <row r="200" s="2" customFormat="1" ht="16.5" customHeight="1">
      <c r="A200" s="37"/>
      <c r="B200" s="38"/>
      <c r="C200" s="235" t="s">
        <v>323</v>
      </c>
      <c r="D200" s="235" t="s">
        <v>135</v>
      </c>
      <c r="E200" s="236" t="s">
        <v>468</v>
      </c>
      <c r="F200" s="237" t="s">
        <v>469</v>
      </c>
      <c r="G200" s="238" t="s">
        <v>138</v>
      </c>
      <c r="H200" s="239">
        <v>1</v>
      </c>
      <c r="I200" s="240"/>
      <c r="J200" s="241">
        <f>ROUND(I200*H200,2)</f>
        <v>0</v>
      </c>
      <c r="K200" s="242"/>
      <c r="L200" s="43"/>
      <c r="M200" s="243" t="s">
        <v>1</v>
      </c>
      <c r="N200" s="244" t="s">
        <v>39</v>
      </c>
      <c r="O200" s="90"/>
      <c r="P200" s="245">
        <f>O200*H200</f>
        <v>0</v>
      </c>
      <c r="Q200" s="245">
        <v>0.00018000000000000001</v>
      </c>
      <c r="R200" s="245">
        <f>Q200*H200</f>
        <v>0.00018000000000000001</v>
      </c>
      <c r="S200" s="245">
        <v>0</v>
      </c>
      <c r="T200" s="24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7" t="s">
        <v>222</v>
      </c>
      <c r="AT200" s="247" t="s">
        <v>135</v>
      </c>
      <c r="AU200" s="247" t="s">
        <v>140</v>
      </c>
      <c r="AY200" s="16" t="s">
        <v>132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6" t="s">
        <v>140</v>
      </c>
      <c r="BK200" s="248">
        <f>ROUND(I200*H200,2)</f>
        <v>0</v>
      </c>
      <c r="BL200" s="16" t="s">
        <v>222</v>
      </c>
      <c r="BM200" s="247" t="s">
        <v>1100</v>
      </c>
    </row>
    <row r="201" s="2" customFormat="1" ht="21.75" customHeight="1">
      <c r="A201" s="37"/>
      <c r="B201" s="38"/>
      <c r="C201" s="235" t="s">
        <v>328</v>
      </c>
      <c r="D201" s="235" t="s">
        <v>135</v>
      </c>
      <c r="E201" s="236" t="s">
        <v>472</v>
      </c>
      <c r="F201" s="237" t="s">
        <v>473</v>
      </c>
      <c r="G201" s="238" t="s">
        <v>138</v>
      </c>
      <c r="H201" s="239">
        <v>1</v>
      </c>
      <c r="I201" s="240"/>
      <c r="J201" s="241">
        <f>ROUND(I201*H201,2)</f>
        <v>0</v>
      </c>
      <c r="K201" s="242"/>
      <c r="L201" s="43"/>
      <c r="M201" s="243" t="s">
        <v>1</v>
      </c>
      <c r="N201" s="244" t="s">
        <v>39</v>
      </c>
      <c r="O201" s="90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7" t="s">
        <v>222</v>
      </c>
      <c r="AT201" s="247" t="s">
        <v>135</v>
      </c>
      <c r="AU201" s="247" t="s">
        <v>140</v>
      </c>
      <c r="AY201" s="16" t="s">
        <v>132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6" t="s">
        <v>140</v>
      </c>
      <c r="BK201" s="248">
        <f>ROUND(I201*H201,2)</f>
        <v>0</v>
      </c>
      <c r="BL201" s="16" t="s">
        <v>222</v>
      </c>
      <c r="BM201" s="247" t="s">
        <v>1101</v>
      </c>
    </row>
    <row r="202" s="2" customFormat="1" ht="21.75" customHeight="1">
      <c r="A202" s="37"/>
      <c r="B202" s="38"/>
      <c r="C202" s="272" t="s">
        <v>334</v>
      </c>
      <c r="D202" s="272" t="s">
        <v>227</v>
      </c>
      <c r="E202" s="273" t="s">
        <v>78</v>
      </c>
      <c r="F202" s="274" t="s">
        <v>476</v>
      </c>
      <c r="G202" s="275" t="s">
        <v>138</v>
      </c>
      <c r="H202" s="276">
        <v>1</v>
      </c>
      <c r="I202" s="277"/>
      <c r="J202" s="278">
        <f>ROUND(I202*H202,2)</f>
        <v>0</v>
      </c>
      <c r="K202" s="279"/>
      <c r="L202" s="280"/>
      <c r="M202" s="281" t="s">
        <v>1</v>
      </c>
      <c r="N202" s="282" t="s">
        <v>39</v>
      </c>
      <c r="O202" s="90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7" t="s">
        <v>296</v>
      </c>
      <c r="AT202" s="247" t="s">
        <v>227</v>
      </c>
      <c r="AU202" s="247" t="s">
        <v>140</v>
      </c>
      <c r="AY202" s="16" t="s">
        <v>132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6" t="s">
        <v>140</v>
      </c>
      <c r="BK202" s="248">
        <f>ROUND(I202*H202,2)</f>
        <v>0</v>
      </c>
      <c r="BL202" s="16" t="s">
        <v>222</v>
      </c>
      <c r="BM202" s="247" t="s">
        <v>1102</v>
      </c>
    </row>
    <row r="203" s="2" customFormat="1" ht="21.75" customHeight="1">
      <c r="A203" s="37"/>
      <c r="B203" s="38"/>
      <c r="C203" s="235" t="s">
        <v>342</v>
      </c>
      <c r="D203" s="235" t="s">
        <v>135</v>
      </c>
      <c r="E203" s="236" t="s">
        <v>479</v>
      </c>
      <c r="F203" s="237" t="s">
        <v>480</v>
      </c>
      <c r="G203" s="238" t="s">
        <v>138</v>
      </c>
      <c r="H203" s="239">
        <v>1</v>
      </c>
      <c r="I203" s="240"/>
      <c r="J203" s="241">
        <f>ROUND(I203*H203,2)</f>
        <v>0</v>
      </c>
      <c r="K203" s="242"/>
      <c r="L203" s="43"/>
      <c r="M203" s="243" t="s">
        <v>1</v>
      </c>
      <c r="N203" s="244" t="s">
        <v>39</v>
      </c>
      <c r="O203" s="90"/>
      <c r="P203" s="245">
        <f>O203*H203</f>
        <v>0</v>
      </c>
      <c r="Q203" s="245">
        <v>0</v>
      </c>
      <c r="R203" s="245">
        <f>Q203*H203</f>
        <v>0</v>
      </c>
      <c r="S203" s="245">
        <v>0</v>
      </c>
      <c r="T203" s="24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7" t="s">
        <v>222</v>
      </c>
      <c r="AT203" s="247" t="s">
        <v>135</v>
      </c>
      <c r="AU203" s="247" t="s">
        <v>140</v>
      </c>
      <c r="AY203" s="16" t="s">
        <v>132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6" t="s">
        <v>140</v>
      </c>
      <c r="BK203" s="248">
        <f>ROUND(I203*H203,2)</f>
        <v>0</v>
      </c>
      <c r="BL203" s="16" t="s">
        <v>222</v>
      </c>
      <c r="BM203" s="247" t="s">
        <v>1103</v>
      </c>
    </row>
    <row r="204" s="2" customFormat="1" ht="21.75" customHeight="1">
      <c r="A204" s="37"/>
      <c r="B204" s="38"/>
      <c r="C204" s="235" t="s">
        <v>346</v>
      </c>
      <c r="D204" s="235" t="s">
        <v>135</v>
      </c>
      <c r="E204" s="236" t="s">
        <v>483</v>
      </c>
      <c r="F204" s="237" t="s">
        <v>484</v>
      </c>
      <c r="G204" s="238" t="s">
        <v>138</v>
      </c>
      <c r="H204" s="239">
        <v>1</v>
      </c>
      <c r="I204" s="240"/>
      <c r="J204" s="241">
        <f>ROUND(I204*H204,2)</f>
        <v>0</v>
      </c>
      <c r="K204" s="242"/>
      <c r="L204" s="43"/>
      <c r="M204" s="243" t="s">
        <v>1</v>
      </c>
      <c r="N204" s="244" t="s">
        <v>39</v>
      </c>
      <c r="O204" s="90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7" t="s">
        <v>222</v>
      </c>
      <c r="AT204" s="247" t="s">
        <v>135</v>
      </c>
      <c r="AU204" s="247" t="s">
        <v>140</v>
      </c>
      <c r="AY204" s="16" t="s">
        <v>132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6" t="s">
        <v>140</v>
      </c>
      <c r="BK204" s="248">
        <f>ROUND(I204*H204,2)</f>
        <v>0</v>
      </c>
      <c r="BL204" s="16" t="s">
        <v>222</v>
      </c>
      <c r="BM204" s="247" t="s">
        <v>1104</v>
      </c>
    </row>
    <row r="205" s="2" customFormat="1" ht="16.5" customHeight="1">
      <c r="A205" s="37"/>
      <c r="B205" s="38"/>
      <c r="C205" s="235" t="s">
        <v>350</v>
      </c>
      <c r="D205" s="235" t="s">
        <v>135</v>
      </c>
      <c r="E205" s="236" t="s">
        <v>487</v>
      </c>
      <c r="F205" s="237" t="s">
        <v>488</v>
      </c>
      <c r="G205" s="238" t="s">
        <v>255</v>
      </c>
      <c r="H205" s="239">
        <v>1</v>
      </c>
      <c r="I205" s="240"/>
      <c r="J205" s="241">
        <f>ROUND(I205*H205,2)</f>
        <v>0</v>
      </c>
      <c r="K205" s="242"/>
      <c r="L205" s="43"/>
      <c r="M205" s="243" t="s">
        <v>1</v>
      </c>
      <c r="N205" s="244" t="s">
        <v>39</v>
      </c>
      <c r="O205" s="90"/>
      <c r="P205" s="245">
        <f>O205*H205</f>
        <v>0</v>
      </c>
      <c r="Q205" s="245">
        <v>0</v>
      </c>
      <c r="R205" s="245">
        <f>Q205*H205</f>
        <v>0</v>
      </c>
      <c r="S205" s="245">
        <v>0.067000000000000004</v>
      </c>
      <c r="T205" s="246">
        <f>S205*H205</f>
        <v>0.067000000000000004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7" t="s">
        <v>222</v>
      </c>
      <c r="AT205" s="247" t="s">
        <v>135</v>
      </c>
      <c r="AU205" s="247" t="s">
        <v>140</v>
      </c>
      <c r="AY205" s="16" t="s">
        <v>132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6" t="s">
        <v>140</v>
      </c>
      <c r="BK205" s="248">
        <f>ROUND(I205*H205,2)</f>
        <v>0</v>
      </c>
      <c r="BL205" s="16" t="s">
        <v>222</v>
      </c>
      <c r="BM205" s="247" t="s">
        <v>1105</v>
      </c>
    </row>
    <row r="206" s="2" customFormat="1" ht="16.5" customHeight="1">
      <c r="A206" s="37"/>
      <c r="B206" s="38"/>
      <c r="C206" s="235" t="s">
        <v>354</v>
      </c>
      <c r="D206" s="235" t="s">
        <v>135</v>
      </c>
      <c r="E206" s="236" t="s">
        <v>1106</v>
      </c>
      <c r="F206" s="237" t="s">
        <v>1107</v>
      </c>
      <c r="G206" s="238" t="s">
        <v>138</v>
      </c>
      <c r="H206" s="239">
        <v>1</v>
      </c>
      <c r="I206" s="240"/>
      <c r="J206" s="241">
        <f>ROUND(I206*H206,2)</f>
        <v>0</v>
      </c>
      <c r="K206" s="242"/>
      <c r="L206" s="43"/>
      <c r="M206" s="243" t="s">
        <v>1</v>
      </c>
      <c r="N206" s="244" t="s">
        <v>39</v>
      </c>
      <c r="O206" s="90"/>
      <c r="P206" s="245">
        <f>O206*H206</f>
        <v>0</v>
      </c>
      <c r="Q206" s="245">
        <v>0.00181</v>
      </c>
      <c r="R206" s="245">
        <f>Q206*H206</f>
        <v>0.00181</v>
      </c>
      <c r="S206" s="245">
        <v>0</v>
      </c>
      <c r="T206" s="24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7" t="s">
        <v>222</v>
      </c>
      <c r="AT206" s="247" t="s">
        <v>135</v>
      </c>
      <c r="AU206" s="247" t="s">
        <v>140</v>
      </c>
      <c r="AY206" s="16" t="s">
        <v>132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6" t="s">
        <v>140</v>
      </c>
      <c r="BK206" s="248">
        <f>ROUND(I206*H206,2)</f>
        <v>0</v>
      </c>
      <c r="BL206" s="16" t="s">
        <v>222</v>
      </c>
      <c r="BM206" s="247" t="s">
        <v>1108</v>
      </c>
    </row>
    <row r="207" s="2" customFormat="1" ht="16.5" customHeight="1">
      <c r="A207" s="37"/>
      <c r="B207" s="38"/>
      <c r="C207" s="272" t="s">
        <v>358</v>
      </c>
      <c r="D207" s="272" t="s">
        <v>227</v>
      </c>
      <c r="E207" s="273" t="s">
        <v>83</v>
      </c>
      <c r="F207" s="274" t="s">
        <v>499</v>
      </c>
      <c r="G207" s="275" t="s">
        <v>138</v>
      </c>
      <c r="H207" s="276">
        <v>1</v>
      </c>
      <c r="I207" s="277"/>
      <c r="J207" s="278">
        <f>ROUND(I207*H207,2)</f>
        <v>0</v>
      </c>
      <c r="K207" s="279"/>
      <c r="L207" s="280"/>
      <c r="M207" s="281" t="s">
        <v>1</v>
      </c>
      <c r="N207" s="282" t="s">
        <v>39</v>
      </c>
      <c r="O207" s="90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7" t="s">
        <v>296</v>
      </c>
      <c r="AT207" s="247" t="s">
        <v>227</v>
      </c>
      <c r="AU207" s="247" t="s">
        <v>140</v>
      </c>
      <c r="AY207" s="16" t="s">
        <v>132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6" t="s">
        <v>140</v>
      </c>
      <c r="BK207" s="248">
        <f>ROUND(I207*H207,2)</f>
        <v>0</v>
      </c>
      <c r="BL207" s="16" t="s">
        <v>222</v>
      </c>
      <c r="BM207" s="247" t="s">
        <v>1109</v>
      </c>
    </row>
    <row r="208" s="2" customFormat="1" ht="21.75" customHeight="1">
      <c r="A208" s="37"/>
      <c r="B208" s="38"/>
      <c r="C208" s="235" t="s">
        <v>365</v>
      </c>
      <c r="D208" s="235" t="s">
        <v>135</v>
      </c>
      <c r="E208" s="236" t="s">
        <v>1110</v>
      </c>
      <c r="F208" s="237" t="s">
        <v>1111</v>
      </c>
      <c r="G208" s="238" t="s">
        <v>356</v>
      </c>
      <c r="H208" s="239">
        <v>3</v>
      </c>
      <c r="I208" s="240"/>
      <c r="J208" s="241">
        <f>ROUND(I208*H208,2)</f>
        <v>0</v>
      </c>
      <c r="K208" s="242"/>
      <c r="L208" s="43"/>
      <c r="M208" s="243" t="s">
        <v>1</v>
      </c>
      <c r="N208" s="244" t="s">
        <v>39</v>
      </c>
      <c r="O208" s="90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7" t="s">
        <v>222</v>
      </c>
      <c r="AT208" s="247" t="s">
        <v>135</v>
      </c>
      <c r="AU208" s="247" t="s">
        <v>140</v>
      </c>
      <c r="AY208" s="16" t="s">
        <v>132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6" t="s">
        <v>140</v>
      </c>
      <c r="BK208" s="248">
        <f>ROUND(I208*H208,2)</f>
        <v>0</v>
      </c>
      <c r="BL208" s="16" t="s">
        <v>222</v>
      </c>
      <c r="BM208" s="247" t="s">
        <v>1112</v>
      </c>
    </row>
    <row r="209" s="2" customFormat="1" ht="16.5" customHeight="1">
      <c r="A209" s="37"/>
      <c r="B209" s="38"/>
      <c r="C209" s="235" t="s">
        <v>369</v>
      </c>
      <c r="D209" s="235" t="s">
        <v>135</v>
      </c>
      <c r="E209" s="236" t="s">
        <v>622</v>
      </c>
      <c r="F209" s="237" t="s">
        <v>1113</v>
      </c>
      <c r="G209" s="238" t="s">
        <v>624</v>
      </c>
      <c r="H209" s="239">
        <v>1</v>
      </c>
      <c r="I209" s="240"/>
      <c r="J209" s="241">
        <f>ROUND(I209*H209,2)</f>
        <v>0</v>
      </c>
      <c r="K209" s="242"/>
      <c r="L209" s="43"/>
      <c r="M209" s="243" t="s">
        <v>1</v>
      </c>
      <c r="N209" s="244" t="s">
        <v>39</v>
      </c>
      <c r="O209" s="90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7" t="s">
        <v>222</v>
      </c>
      <c r="AT209" s="247" t="s">
        <v>135</v>
      </c>
      <c r="AU209" s="247" t="s">
        <v>140</v>
      </c>
      <c r="AY209" s="16" t="s">
        <v>132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6" t="s">
        <v>140</v>
      </c>
      <c r="BK209" s="248">
        <f>ROUND(I209*H209,2)</f>
        <v>0</v>
      </c>
      <c r="BL209" s="16" t="s">
        <v>222</v>
      </c>
      <c r="BM209" s="247" t="s">
        <v>1114</v>
      </c>
    </row>
    <row r="210" s="2" customFormat="1" ht="21.75" customHeight="1">
      <c r="A210" s="37"/>
      <c r="B210" s="38"/>
      <c r="C210" s="272" t="s">
        <v>373</v>
      </c>
      <c r="D210" s="272" t="s">
        <v>227</v>
      </c>
      <c r="E210" s="273" t="s">
        <v>598</v>
      </c>
      <c r="F210" s="274" t="s">
        <v>599</v>
      </c>
      <c r="G210" s="275" t="s">
        <v>138</v>
      </c>
      <c r="H210" s="276">
        <v>1</v>
      </c>
      <c r="I210" s="277"/>
      <c r="J210" s="278">
        <f>ROUND(I210*H210,2)</f>
        <v>0</v>
      </c>
      <c r="K210" s="279"/>
      <c r="L210" s="280"/>
      <c r="M210" s="281" t="s">
        <v>1</v>
      </c>
      <c r="N210" s="282" t="s">
        <v>39</v>
      </c>
      <c r="O210" s="90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7" t="s">
        <v>296</v>
      </c>
      <c r="AT210" s="247" t="s">
        <v>227</v>
      </c>
      <c r="AU210" s="247" t="s">
        <v>140</v>
      </c>
      <c r="AY210" s="16" t="s">
        <v>132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6" t="s">
        <v>140</v>
      </c>
      <c r="BK210" s="248">
        <f>ROUND(I210*H210,2)</f>
        <v>0</v>
      </c>
      <c r="BL210" s="16" t="s">
        <v>222</v>
      </c>
      <c r="BM210" s="247" t="s">
        <v>1115</v>
      </c>
    </row>
    <row r="211" s="2" customFormat="1" ht="21.75" customHeight="1">
      <c r="A211" s="37"/>
      <c r="B211" s="38"/>
      <c r="C211" s="235" t="s">
        <v>377</v>
      </c>
      <c r="D211" s="235" t="s">
        <v>135</v>
      </c>
      <c r="E211" s="236" t="s">
        <v>502</v>
      </c>
      <c r="F211" s="237" t="s">
        <v>503</v>
      </c>
      <c r="G211" s="238" t="s">
        <v>361</v>
      </c>
      <c r="H211" s="283"/>
      <c r="I211" s="240"/>
      <c r="J211" s="241">
        <f>ROUND(I211*H211,2)</f>
        <v>0</v>
      </c>
      <c r="K211" s="242"/>
      <c r="L211" s="43"/>
      <c r="M211" s="243" t="s">
        <v>1</v>
      </c>
      <c r="N211" s="244" t="s">
        <v>39</v>
      </c>
      <c r="O211" s="90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7" t="s">
        <v>222</v>
      </c>
      <c r="AT211" s="247" t="s">
        <v>135</v>
      </c>
      <c r="AU211" s="247" t="s">
        <v>140</v>
      </c>
      <c r="AY211" s="16" t="s">
        <v>132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6" t="s">
        <v>140</v>
      </c>
      <c r="BK211" s="248">
        <f>ROUND(I211*H211,2)</f>
        <v>0</v>
      </c>
      <c r="BL211" s="16" t="s">
        <v>222</v>
      </c>
      <c r="BM211" s="247" t="s">
        <v>1116</v>
      </c>
    </row>
    <row r="212" s="12" customFormat="1" ht="22.8" customHeight="1">
      <c r="A212" s="12"/>
      <c r="B212" s="219"/>
      <c r="C212" s="220"/>
      <c r="D212" s="221" t="s">
        <v>72</v>
      </c>
      <c r="E212" s="233" t="s">
        <v>505</v>
      </c>
      <c r="F212" s="233" t="s">
        <v>506</v>
      </c>
      <c r="G212" s="220"/>
      <c r="H212" s="220"/>
      <c r="I212" s="223"/>
      <c r="J212" s="234">
        <f>BK212</f>
        <v>0</v>
      </c>
      <c r="K212" s="220"/>
      <c r="L212" s="225"/>
      <c r="M212" s="226"/>
      <c r="N212" s="227"/>
      <c r="O212" s="227"/>
      <c r="P212" s="228">
        <f>SUM(P213:P216)</f>
        <v>0</v>
      </c>
      <c r="Q212" s="227"/>
      <c r="R212" s="228">
        <f>SUM(R213:R216)</f>
        <v>0.0020799999999999998</v>
      </c>
      <c r="S212" s="227"/>
      <c r="T212" s="229">
        <f>SUM(T213:T216)</f>
        <v>0.00156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0" t="s">
        <v>140</v>
      </c>
      <c r="AT212" s="231" t="s">
        <v>72</v>
      </c>
      <c r="AU212" s="231" t="s">
        <v>81</v>
      </c>
      <c r="AY212" s="230" t="s">
        <v>132</v>
      </c>
      <c r="BK212" s="232">
        <f>SUM(BK213:BK216)</f>
        <v>0</v>
      </c>
    </row>
    <row r="213" s="2" customFormat="1" ht="16.5" customHeight="1">
      <c r="A213" s="37"/>
      <c r="B213" s="38"/>
      <c r="C213" s="235" t="s">
        <v>381</v>
      </c>
      <c r="D213" s="235" t="s">
        <v>135</v>
      </c>
      <c r="E213" s="236" t="s">
        <v>505</v>
      </c>
      <c r="F213" s="237" t="s">
        <v>1117</v>
      </c>
      <c r="G213" s="238" t="s">
        <v>624</v>
      </c>
      <c r="H213" s="239">
        <v>1</v>
      </c>
      <c r="I213" s="240"/>
      <c r="J213" s="241">
        <f>ROUND(I213*H213,2)</f>
        <v>0</v>
      </c>
      <c r="K213" s="242"/>
      <c r="L213" s="43"/>
      <c r="M213" s="243" t="s">
        <v>1</v>
      </c>
      <c r="N213" s="244" t="s">
        <v>39</v>
      </c>
      <c r="O213" s="90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7" t="s">
        <v>222</v>
      </c>
      <c r="AT213" s="247" t="s">
        <v>135</v>
      </c>
      <c r="AU213" s="247" t="s">
        <v>140</v>
      </c>
      <c r="AY213" s="16" t="s">
        <v>132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6" t="s">
        <v>140</v>
      </c>
      <c r="BK213" s="248">
        <f>ROUND(I213*H213,2)</f>
        <v>0</v>
      </c>
      <c r="BL213" s="16" t="s">
        <v>222</v>
      </c>
      <c r="BM213" s="247" t="s">
        <v>1118</v>
      </c>
    </row>
    <row r="214" s="2" customFormat="1" ht="16.5" customHeight="1">
      <c r="A214" s="37"/>
      <c r="B214" s="38"/>
      <c r="C214" s="235" t="s">
        <v>385</v>
      </c>
      <c r="D214" s="235" t="s">
        <v>135</v>
      </c>
      <c r="E214" s="236" t="s">
        <v>548</v>
      </c>
      <c r="F214" s="237" t="s">
        <v>549</v>
      </c>
      <c r="G214" s="238" t="s">
        <v>255</v>
      </c>
      <c r="H214" s="239">
        <v>1</v>
      </c>
      <c r="I214" s="240"/>
      <c r="J214" s="241">
        <f>ROUND(I214*H214,2)</f>
        <v>0</v>
      </c>
      <c r="K214" s="242"/>
      <c r="L214" s="43"/>
      <c r="M214" s="243" t="s">
        <v>1</v>
      </c>
      <c r="N214" s="244" t="s">
        <v>39</v>
      </c>
      <c r="O214" s="90"/>
      <c r="P214" s="245">
        <f>O214*H214</f>
        <v>0</v>
      </c>
      <c r="Q214" s="245">
        <v>0</v>
      </c>
      <c r="R214" s="245">
        <f>Q214*H214</f>
        <v>0</v>
      </c>
      <c r="S214" s="245">
        <v>0.00156</v>
      </c>
      <c r="T214" s="246">
        <f>S214*H214</f>
        <v>0.00156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7" t="s">
        <v>222</v>
      </c>
      <c r="AT214" s="247" t="s">
        <v>135</v>
      </c>
      <c r="AU214" s="247" t="s">
        <v>140</v>
      </c>
      <c r="AY214" s="16" t="s">
        <v>132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6" t="s">
        <v>140</v>
      </c>
      <c r="BK214" s="248">
        <f>ROUND(I214*H214,2)</f>
        <v>0</v>
      </c>
      <c r="BL214" s="16" t="s">
        <v>222</v>
      </c>
      <c r="BM214" s="247" t="s">
        <v>1119</v>
      </c>
    </row>
    <row r="215" s="2" customFormat="1" ht="21.75" customHeight="1">
      <c r="A215" s="37"/>
      <c r="B215" s="38"/>
      <c r="C215" s="235" t="s">
        <v>389</v>
      </c>
      <c r="D215" s="235" t="s">
        <v>135</v>
      </c>
      <c r="E215" s="236" t="s">
        <v>1120</v>
      </c>
      <c r="F215" s="237" t="s">
        <v>1121</v>
      </c>
      <c r="G215" s="238" t="s">
        <v>255</v>
      </c>
      <c r="H215" s="239">
        <v>1</v>
      </c>
      <c r="I215" s="240"/>
      <c r="J215" s="241">
        <f>ROUND(I215*H215,2)</f>
        <v>0</v>
      </c>
      <c r="K215" s="242"/>
      <c r="L215" s="43"/>
      <c r="M215" s="243" t="s">
        <v>1</v>
      </c>
      <c r="N215" s="244" t="s">
        <v>39</v>
      </c>
      <c r="O215" s="90"/>
      <c r="P215" s="245">
        <f>O215*H215</f>
        <v>0</v>
      </c>
      <c r="Q215" s="245">
        <v>0.0020799999999999998</v>
      </c>
      <c r="R215" s="245">
        <f>Q215*H215</f>
        <v>0.0020799999999999998</v>
      </c>
      <c r="S215" s="245">
        <v>0</v>
      </c>
      <c r="T215" s="24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7" t="s">
        <v>222</v>
      </c>
      <c r="AT215" s="247" t="s">
        <v>135</v>
      </c>
      <c r="AU215" s="247" t="s">
        <v>140</v>
      </c>
      <c r="AY215" s="16" t="s">
        <v>132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6" t="s">
        <v>140</v>
      </c>
      <c r="BK215" s="248">
        <f>ROUND(I215*H215,2)</f>
        <v>0</v>
      </c>
      <c r="BL215" s="16" t="s">
        <v>222</v>
      </c>
      <c r="BM215" s="247" t="s">
        <v>1122</v>
      </c>
    </row>
    <row r="216" s="2" customFormat="1" ht="21.75" customHeight="1">
      <c r="A216" s="37"/>
      <c r="B216" s="38"/>
      <c r="C216" s="235" t="s">
        <v>393</v>
      </c>
      <c r="D216" s="235" t="s">
        <v>135</v>
      </c>
      <c r="E216" s="236" t="s">
        <v>580</v>
      </c>
      <c r="F216" s="237" t="s">
        <v>581</v>
      </c>
      <c r="G216" s="238" t="s">
        <v>361</v>
      </c>
      <c r="H216" s="283"/>
      <c r="I216" s="240"/>
      <c r="J216" s="241">
        <f>ROUND(I216*H216,2)</f>
        <v>0</v>
      </c>
      <c r="K216" s="242"/>
      <c r="L216" s="43"/>
      <c r="M216" s="243" t="s">
        <v>1</v>
      </c>
      <c r="N216" s="244" t="s">
        <v>39</v>
      </c>
      <c r="O216" s="90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7" t="s">
        <v>222</v>
      </c>
      <c r="AT216" s="247" t="s">
        <v>135</v>
      </c>
      <c r="AU216" s="247" t="s">
        <v>140</v>
      </c>
      <c r="AY216" s="16" t="s">
        <v>132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6" t="s">
        <v>140</v>
      </c>
      <c r="BK216" s="248">
        <f>ROUND(I216*H216,2)</f>
        <v>0</v>
      </c>
      <c r="BL216" s="16" t="s">
        <v>222</v>
      </c>
      <c r="BM216" s="247" t="s">
        <v>1123</v>
      </c>
    </row>
    <row r="217" s="12" customFormat="1" ht="22.8" customHeight="1">
      <c r="A217" s="12"/>
      <c r="B217" s="219"/>
      <c r="C217" s="220"/>
      <c r="D217" s="221" t="s">
        <v>72</v>
      </c>
      <c r="E217" s="233" t="s">
        <v>1124</v>
      </c>
      <c r="F217" s="233" t="s">
        <v>1125</v>
      </c>
      <c r="G217" s="220"/>
      <c r="H217" s="220"/>
      <c r="I217" s="223"/>
      <c r="J217" s="234">
        <f>BK217</f>
        <v>0</v>
      </c>
      <c r="K217" s="220"/>
      <c r="L217" s="225"/>
      <c r="M217" s="226"/>
      <c r="N217" s="227"/>
      <c r="O217" s="227"/>
      <c r="P217" s="228">
        <f>SUM(P218:P224)</f>
        <v>0</v>
      </c>
      <c r="Q217" s="227"/>
      <c r="R217" s="228">
        <f>SUM(R218:R224)</f>
        <v>0.017560000000000003</v>
      </c>
      <c r="S217" s="227"/>
      <c r="T217" s="229">
        <f>SUM(T218:T224)</f>
        <v>0.080000000000000002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0" t="s">
        <v>140</v>
      </c>
      <c r="AT217" s="231" t="s">
        <v>72</v>
      </c>
      <c r="AU217" s="231" t="s">
        <v>81</v>
      </c>
      <c r="AY217" s="230" t="s">
        <v>132</v>
      </c>
      <c r="BK217" s="232">
        <f>SUM(BK218:BK224)</f>
        <v>0</v>
      </c>
    </row>
    <row r="218" s="2" customFormat="1" ht="16.5" customHeight="1">
      <c r="A218" s="37"/>
      <c r="B218" s="38"/>
      <c r="C218" s="235" t="s">
        <v>398</v>
      </c>
      <c r="D218" s="235" t="s">
        <v>135</v>
      </c>
      <c r="E218" s="236" t="s">
        <v>1126</v>
      </c>
      <c r="F218" s="237" t="s">
        <v>1127</v>
      </c>
      <c r="G218" s="238" t="s">
        <v>260</v>
      </c>
      <c r="H218" s="239">
        <v>25</v>
      </c>
      <c r="I218" s="240"/>
      <c r="J218" s="241">
        <f>ROUND(I218*H218,2)</f>
        <v>0</v>
      </c>
      <c r="K218" s="242"/>
      <c r="L218" s="43"/>
      <c r="M218" s="243" t="s">
        <v>1</v>
      </c>
      <c r="N218" s="244" t="s">
        <v>39</v>
      </c>
      <c r="O218" s="90"/>
      <c r="P218" s="245">
        <f>O218*H218</f>
        <v>0</v>
      </c>
      <c r="Q218" s="245">
        <v>2.0000000000000002E-05</v>
      </c>
      <c r="R218" s="245">
        <f>Q218*H218</f>
        <v>0.00050000000000000001</v>
      </c>
      <c r="S218" s="245">
        <v>0.0032000000000000002</v>
      </c>
      <c r="T218" s="246">
        <f>S218*H218</f>
        <v>0.080000000000000002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7" t="s">
        <v>222</v>
      </c>
      <c r="AT218" s="247" t="s">
        <v>135</v>
      </c>
      <c r="AU218" s="247" t="s">
        <v>140</v>
      </c>
      <c r="AY218" s="16" t="s">
        <v>132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6" t="s">
        <v>140</v>
      </c>
      <c r="BK218" s="248">
        <f>ROUND(I218*H218,2)</f>
        <v>0</v>
      </c>
      <c r="BL218" s="16" t="s">
        <v>222</v>
      </c>
      <c r="BM218" s="247" t="s">
        <v>1128</v>
      </c>
    </row>
    <row r="219" s="2" customFormat="1" ht="21.75" customHeight="1">
      <c r="A219" s="37"/>
      <c r="B219" s="38"/>
      <c r="C219" s="235" t="s">
        <v>402</v>
      </c>
      <c r="D219" s="235" t="s">
        <v>135</v>
      </c>
      <c r="E219" s="236" t="s">
        <v>1129</v>
      </c>
      <c r="F219" s="237" t="s">
        <v>1130</v>
      </c>
      <c r="G219" s="238" t="s">
        <v>260</v>
      </c>
      <c r="H219" s="239">
        <v>26</v>
      </c>
      <c r="I219" s="240"/>
      <c r="J219" s="241">
        <f>ROUND(I219*H219,2)</f>
        <v>0</v>
      </c>
      <c r="K219" s="242"/>
      <c r="L219" s="43"/>
      <c r="M219" s="243" t="s">
        <v>1</v>
      </c>
      <c r="N219" s="244" t="s">
        <v>39</v>
      </c>
      <c r="O219" s="90"/>
      <c r="P219" s="245">
        <f>O219*H219</f>
        <v>0</v>
      </c>
      <c r="Q219" s="245">
        <v>0.00055000000000000003</v>
      </c>
      <c r="R219" s="245">
        <f>Q219*H219</f>
        <v>0.0143</v>
      </c>
      <c r="S219" s="245">
        <v>0</v>
      </c>
      <c r="T219" s="24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7" t="s">
        <v>222</v>
      </c>
      <c r="AT219" s="247" t="s">
        <v>135</v>
      </c>
      <c r="AU219" s="247" t="s">
        <v>140</v>
      </c>
      <c r="AY219" s="16" t="s">
        <v>132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6" t="s">
        <v>140</v>
      </c>
      <c r="BK219" s="248">
        <f>ROUND(I219*H219,2)</f>
        <v>0</v>
      </c>
      <c r="BL219" s="16" t="s">
        <v>222</v>
      </c>
      <c r="BM219" s="247" t="s">
        <v>1131</v>
      </c>
    </row>
    <row r="220" s="2" customFormat="1" ht="21.75" customHeight="1">
      <c r="A220" s="37"/>
      <c r="B220" s="38"/>
      <c r="C220" s="235" t="s">
        <v>406</v>
      </c>
      <c r="D220" s="235" t="s">
        <v>135</v>
      </c>
      <c r="E220" s="236" t="s">
        <v>1132</v>
      </c>
      <c r="F220" s="237" t="s">
        <v>1133</v>
      </c>
      <c r="G220" s="238" t="s">
        <v>260</v>
      </c>
      <c r="H220" s="239">
        <v>4</v>
      </c>
      <c r="I220" s="240"/>
      <c r="J220" s="241">
        <f>ROUND(I220*H220,2)</f>
        <v>0</v>
      </c>
      <c r="K220" s="242"/>
      <c r="L220" s="43"/>
      <c r="M220" s="243" t="s">
        <v>1</v>
      </c>
      <c r="N220" s="244" t="s">
        <v>39</v>
      </c>
      <c r="O220" s="90"/>
      <c r="P220" s="245">
        <f>O220*H220</f>
        <v>0</v>
      </c>
      <c r="Q220" s="245">
        <v>0.00067000000000000002</v>
      </c>
      <c r="R220" s="245">
        <f>Q220*H220</f>
        <v>0.0026800000000000001</v>
      </c>
      <c r="S220" s="245">
        <v>0</v>
      </c>
      <c r="T220" s="24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7" t="s">
        <v>222</v>
      </c>
      <c r="AT220" s="247" t="s">
        <v>135</v>
      </c>
      <c r="AU220" s="247" t="s">
        <v>140</v>
      </c>
      <c r="AY220" s="16" t="s">
        <v>132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6" t="s">
        <v>140</v>
      </c>
      <c r="BK220" s="248">
        <f>ROUND(I220*H220,2)</f>
        <v>0</v>
      </c>
      <c r="BL220" s="16" t="s">
        <v>222</v>
      </c>
      <c r="BM220" s="247" t="s">
        <v>1134</v>
      </c>
    </row>
    <row r="221" s="2" customFormat="1" ht="21.75" customHeight="1">
      <c r="A221" s="37"/>
      <c r="B221" s="38"/>
      <c r="C221" s="235" t="s">
        <v>410</v>
      </c>
      <c r="D221" s="235" t="s">
        <v>135</v>
      </c>
      <c r="E221" s="236" t="s">
        <v>1135</v>
      </c>
      <c r="F221" s="237" t="s">
        <v>1136</v>
      </c>
      <c r="G221" s="238" t="s">
        <v>138</v>
      </c>
      <c r="H221" s="239">
        <v>8</v>
      </c>
      <c r="I221" s="240"/>
      <c r="J221" s="241">
        <f>ROUND(I221*H221,2)</f>
        <v>0</v>
      </c>
      <c r="K221" s="242"/>
      <c r="L221" s="43"/>
      <c r="M221" s="243" t="s">
        <v>1</v>
      </c>
      <c r="N221" s="244" t="s">
        <v>39</v>
      </c>
      <c r="O221" s="90"/>
      <c r="P221" s="245">
        <f>O221*H221</f>
        <v>0</v>
      </c>
      <c r="Q221" s="245">
        <v>1.0000000000000001E-05</v>
      </c>
      <c r="R221" s="245">
        <f>Q221*H221</f>
        <v>8.0000000000000007E-05</v>
      </c>
      <c r="S221" s="245">
        <v>0</v>
      </c>
      <c r="T221" s="24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7" t="s">
        <v>222</v>
      </c>
      <c r="AT221" s="247" t="s">
        <v>135</v>
      </c>
      <c r="AU221" s="247" t="s">
        <v>140</v>
      </c>
      <c r="AY221" s="16" t="s">
        <v>132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6" t="s">
        <v>140</v>
      </c>
      <c r="BK221" s="248">
        <f>ROUND(I221*H221,2)</f>
        <v>0</v>
      </c>
      <c r="BL221" s="16" t="s">
        <v>222</v>
      </c>
      <c r="BM221" s="247" t="s">
        <v>1137</v>
      </c>
    </row>
    <row r="222" s="2" customFormat="1" ht="16.5" customHeight="1">
      <c r="A222" s="37"/>
      <c r="B222" s="38"/>
      <c r="C222" s="235" t="s">
        <v>413</v>
      </c>
      <c r="D222" s="235" t="s">
        <v>135</v>
      </c>
      <c r="E222" s="236" t="s">
        <v>1138</v>
      </c>
      <c r="F222" s="237" t="s">
        <v>1139</v>
      </c>
      <c r="G222" s="238" t="s">
        <v>260</v>
      </c>
      <c r="H222" s="239">
        <v>30</v>
      </c>
      <c r="I222" s="240"/>
      <c r="J222" s="241">
        <f>ROUND(I222*H222,2)</f>
        <v>0</v>
      </c>
      <c r="K222" s="242"/>
      <c r="L222" s="43"/>
      <c r="M222" s="243" t="s">
        <v>1</v>
      </c>
      <c r="N222" s="244" t="s">
        <v>39</v>
      </c>
      <c r="O222" s="90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7" t="s">
        <v>222</v>
      </c>
      <c r="AT222" s="247" t="s">
        <v>135</v>
      </c>
      <c r="AU222" s="247" t="s">
        <v>140</v>
      </c>
      <c r="AY222" s="16" t="s">
        <v>132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6" t="s">
        <v>140</v>
      </c>
      <c r="BK222" s="248">
        <f>ROUND(I222*H222,2)</f>
        <v>0</v>
      </c>
      <c r="BL222" s="16" t="s">
        <v>222</v>
      </c>
      <c r="BM222" s="247" t="s">
        <v>1140</v>
      </c>
    </row>
    <row r="223" s="2" customFormat="1" ht="21.75" customHeight="1">
      <c r="A223" s="37"/>
      <c r="B223" s="38"/>
      <c r="C223" s="235" t="s">
        <v>419</v>
      </c>
      <c r="D223" s="235" t="s">
        <v>135</v>
      </c>
      <c r="E223" s="236" t="s">
        <v>1141</v>
      </c>
      <c r="F223" s="237" t="s">
        <v>1142</v>
      </c>
      <c r="G223" s="238" t="s">
        <v>624</v>
      </c>
      <c r="H223" s="239">
        <v>1</v>
      </c>
      <c r="I223" s="240"/>
      <c r="J223" s="241">
        <f>ROUND(I223*H223,2)</f>
        <v>0</v>
      </c>
      <c r="K223" s="242"/>
      <c r="L223" s="43"/>
      <c r="M223" s="243" t="s">
        <v>1</v>
      </c>
      <c r="N223" s="244" t="s">
        <v>39</v>
      </c>
      <c r="O223" s="90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7" t="s">
        <v>222</v>
      </c>
      <c r="AT223" s="247" t="s">
        <v>135</v>
      </c>
      <c r="AU223" s="247" t="s">
        <v>140</v>
      </c>
      <c r="AY223" s="16" t="s">
        <v>132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6" t="s">
        <v>140</v>
      </c>
      <c r="BK223" s="248">
        <f>ROUND(I223*H223,2)</f>
        <v>0</v>
      </c>
      <c r="BL223" s="16" t="s">
        <v>222</v>
      </c>
      <c r="BM223" s="247" t="s">
        <v>1143</v>
      </c>
    </row>
    <row r="224" s="2" customFormat="1" ht="21.75" customHeight="1">
      <c r="A224" s="37"/>
      <c r="B224" s="38"/>
      <c r="C224" s="235" t="s">
        <v>423</v>
      </c>
      <c r="D224" s="235" t="s">
        <v>135</v>
      </c>
      <c r="E224" s="236" t="s">
        <v>1144</v>
      </c>
      <c r="F224" s="237" t="s">
        <v>1145</v>
      </c>
      <c r="G224" s="238" t="s">
        <v>361</v>
      </c>
      <c r="H224" s="283"/>
      <c r="I224" s="240"/>
      <c r="J224" s="241">
        <f>ROUND(I224*H224,2)</f>
        <v>0</v>
      </c>
      <c r="K224" s="242"/>
      <c r="L224" s="43"/>
      <c r="M224" s="243" t="s">
        <v>1</v>
      </c>
      <c r="N224" s="244" t="s">
        <v>39</v>
      </c>
      <c r="O224" s="90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7" t="s">
        <v>222</v>
      </c>
      <c r="AT224" s="247" t="s">
        <v>135</v>
      </c>
      <c r="AU224" s="247" t="s">
        <v>140</v>
      </c>
      <c r="AY224" s="16" t="s">
        <v>132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6" t="s">
        <v>140</v>
      </c>
      <c r="BK224" s="248">
        <f>ROUND(I224*H224,2)</f>
        <v>0</v>
      </c>
      <c r="BL224" s="16" t="s">
        <v>222</v>
      </c>
      <c r="BM224" s="247" t="s">
        <v>1146</v>
      </c>
    </row>
    <row r="225" s="12" customFormat="1" ht="22.8" customHeight="1">
      <c r="A225" s="12"/>
      <c r="B225" s="219"/>
      <c r="C225" s="220"/>
      <c r="D225" s="221" t="s">
        <v>72</v>
      </c>
      <c r="E225" s="233" t="s">
        <v>1147</v>
      </c>
      <c r="F225" s="233" t="s">
        <v>1148</v>
      </c>
      <c r="G225" s="220"/>
      <c r="H225" s="220"/>
      <c r="I225" s="223"/>
      <c r="J225" s="234">
        <f>BK225</f>
        <v>0</v>
      </c>
      <c r="K225" s="220"/>
      <c r="L225" s="225"/>
      <c r="M225" s="226"/>
      <c r="N225" s="227"/>
      <c r="O225" s="227"/>
      <c r="P225" s="228">
        <f>SUM(P226:P234)</f>
        <v>0</v>
      </c>
      <c r="Q225" s="227"/>
      <c r="R225" s="228">
        <f>SUM(R226:R234)</f>
        <v>0.00316</v>
      </c>
      <c r="S225" s="227"/>
      <c r="T225" s="229">
        <f>SUM(T226:T234)</f>
        <v>0.0035999999999999999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140</v>
      </c>
      <c r="AT225" s="231" t="s">
        <v>72</v>
      </c>
      <c r="AU225" s="231" t="s">
        <v>81</v>
      </c>
      <c r="AY225" s="230" t="s">
        <v>132</v>
      </c>
      <c r="BK225" s="232">
        <f>SUM(BK226:BK234)</f>
        <v>0</v>
      </c>
    </row>
    <row r="226" s="2" customFormat="1" ht="16.5" customHeight="1">
      <c r="A226" s="37"/>
      <c r="B226" s="38"/>
      <c r="C226" s="235" t="s">
        <v>427</v>
      </c>
      <c r="D226" s="235" t="s">
        <v>135</v>
      </c>
      <c r="E226" s="236" t="s">
        <v>1149</v>
      </c>
      <c r="F226" s="237" t="s">
        <v>1150</v>
      </c>
      <c r="G226" s="238" t="s">
        <v>138</v>
      </c>
      <c r="H226" s="239">
        <v>8</v>
      </c>
      <c r="I226" s="240"/>
      <c r="J226" s="241">
        <f>ROUND(I226*H226,2)</f>
        <v>0</v>
      </c>
      <c r="K226" s="242"/>
      <c r="L226" s="43"/>
      <c r="M226" s="243" t="s">
        <v>1</v>
      </c>
      <c r="N226" s="244" t="s">
        <v>39</v>
      </c>
      <c r="O226" s="90"/>
      <c r="P226" s="245">
        <f>O226*H226</f>
        <v>0</v>
      </c>
      <c r="Q226" s="245">
        <v>9.0000000000000006E-05</v>
      </c>
      <c r="R226" s="245">
        <f>Q226*H226</f>
        <v>0.00072000000000000005</v>
      </c>
      <c r="S226" s="245">
        <v>0.00044999999999999999</v>
      </c>
      <c r="T226" s="246">
        <f>S226*H226</f>
        <v>0.0035999999999999999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7" t="s">
        <v>222</v>
      </c>
      <c r="AT226" s="247" t="s">
        <v>135</v>
      </c>
      <c r="AU226" s="247" t="s">
        <v>140</v>
      </c>
      <c r="AY226" s="16" t="s">
        <v>132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6" t="s">
        <v>140</v>
      </c>
      <c r="BK226" s="248">
        <f>ROUND(I226*H226,2)</f>
        <v>0</v>
      </c>
      <c r="BL226" s="16" t="s">
        <v>222</v>
      </c>
      <c r="BM226" s="247" t="s">
        <v>1151</v>
      </c>
    </row>
    <row r="227" s="2" customFormat="1" ht="16.5" customHeight="1">
      <c r="A227" s="37"/>
      <c r="B227" s="38"/>
      <c r="C227" s="235" t="s">
        <v>431</v>
      </c>
      <c r="D227" s="235" t="s">
        <v>135</v>
      </c>
      <c r="E227" s="236" t="s">
        <v>1152</v>
      </c>
      <c r="F227" s="237" t="s">
        <v>1153</v>
      </c>
      <c r="G227" s="238" t="s">
        <v>138</v>
      </c>
      <c r="H227" s="239">
        <v>4</v>
      </c>
      <c r="I227" s="240"/>
      <c r="J227" s="241">
        <f>ROUND(I227*H227,2)</f>
        <v>0</v>
      </c>
      <c r="K227" s="242"/>
      <c r="L227" s="43"/>
      <c r="M227" s="243" t="s">
        <v>1</v>
      </c>
      <c r="N227" s="244" t="s">
        <v>39</v>
      </c>
      <c r="O227" s="90"/>
      <c r="P227" s="245">
        <f>O227*H227</f>
        <v>0</v>
      </c>
      <c r="Q227" s="245">
        <v>3.0000000000000001E-05</v>
      </c>
      <c r="R227" s="245">
        <f>Q227*H227</f>
        <v>0.00012</v>
      </c>
      <c r="S227" s="245">
        <v>0</v>
      </c>
      <c r="T227" s="24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7" t="s">
        <v>222</v>
      </c>
      <c r="AT227" s="247" t="s">
        <v>135</v>
      </c>
      <c r="AU227" s="247" t="s">
        <v>140</v>
      </c>
      <c r="AY227" s="16" t="s">
        <v>132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6" t="s">
        <v>140</v>
      </c>
      <c r="BK227" s="248">
        <f>ROUND(I227*H227,2)</f>
        <v>0</v>
      </c>
      <c r="BL227" s="16" t="s">
        <v>222</v>
      </c>
      <c r="BM227" s="247" t="s">
        <v>1154</v>
      </c>
    </row>
    <row r="228" s="2" customFormat="1" ht="16.5" customHeight="1">
      <c r="A228" s="37"/>
      <c r="B228" s="38"/>
      <c r="C228" s="272" t="s">
        <v>435</v>
      </c>
      <c r="D228" s="272" t="s">
        <v>227</v>
      </c>
      <c r="E228" s="273" t="s">
        <v>1155</v>
      </c>
      <c r="F228" s="274" t="s">
        <v>1156</v>
      </c>
      <c r="G228" s="275" t="s">
        <v>138</v>
      </c>
      <c r="H228" s="276">
        <v>4</v>
      </c>
      <c r="I228" s="277"/>
      <c r="J228" s="278">
        <f>ROUND(I228*H228,2)</f>
        <v>0</v>
      </c>
      <c r="K228" s="279"/>
      <c r="L228" s="280"/>
      <c r="M228" s="281" t="s">
        <v>1</v>
      </c>
      <c r="N228" s="282" t="s">
        <v>39</v>
      </c>
      <c r="O228" s="90"/>
      <c r="P228" s="245">
        <f>O228*H228</f>
        <v>0</v>
      </c>
      <c r="Q228" s="245">
        <v>0.00010000000000000001</v>
      </c>
      <c r="R228" s="245">
        <f>Q228*H228</f>
        <v>0.00040000000000000002</v>
      </c>
      <c r="S228" s="245">
        <v>0</v>
      </c>
      <c r="T228" s="24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7" t="s">
        <v>296</v>
      </c>
      <c r="AT228" s="247" t="s">
        <v>227</v>
      </c>
      <c r="AU228" s="247" t="s">
        <v>140</v>
      </c>
      <c r="AY228" s="16" t="s">
        <v>132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6" t="s">
        <v>140</v>
      </c>
      <c r="BK228" s="248">
        <f>ROUND(I228*H228,2)</f>
        <v>0</v>
      </c>
      <c r="BL228" s="16" t="s">
        <v>222</v>
      </c>
      <c r="BM228" s="247" t="s">
        <v>1157</v>
      </c>
    </row>
    <row r="229" s="2" customFormat="1" ht="16.5" customHeight="1">
      <c r="A229" s="37"/>
      <c r="B229" s="38"/>
      <c r="C229" s="235" t="s">
        <v>439</v>
      </c>
      <c r="D229" s="235" t="s">
        <v>135</v>
      </c>
      <c r="E229" s="236" t="s">
        <v>1158</v>
      </c>
      <c r="F229" s="237" t="s">
        <v>1159</v>
      </c>
      <c r="G229" s="238" t="s">
        <v>138</v>
      </c>
      <c r="H229" s="239">
        <v>4</v>
      </c>
      <c r="I229" s="240"/>
      <c r="J229" s="241">
        <f>ROUND(I229*H229,2)</f>
        <v>0</v>
      </c>
      <c r="K229" s="242"/>
      <c r="L229" s="43"/>
      <c r="M229" s="243" t="s">
        <v>1</v>
      </c>
      <c r="N229" s="244" t="s">
        <v>39</v>
      </c>
      <c r="O229" s="90"/>
      <c r="P229" s="245">
        <f>O229*H229</f>
        <v>0</v>
      </c>
      <c r="Q229" s="245">
        <v>8.0000000000000007E-05</v>
      </c>
      <c r="R229" s="245">
        <f>Q229*H229</f>
        <v>0.00032000000000000003</v>
      </c>
      <c r="S229" s="245">
        <v>0</v>
      </c>
      <c r="T229" s="24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7" t="s">
        <v>222</v>
      </c>
      <c r="AT229" s="247" t="s">
        <v>135</v>
      </c>
      <c r="AU229" s="247" t="s">
        <v>140</v>
      </c>
      <c r="AY229" s="16" t="s">
        <v>132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6" t="s">
        <v>140</v>
      </c>
      <c r="BK229" s="248">
        <f>ROUND(I229*H229,2)</f>
        <v>0</v>
      </c>
      <c r="BL229" s="16" t="s">
        <v>222</v>
      </c>
      <c r="BM229" s="247" t="s">
        <v>1160</v>
      </c>
    </row>
    <row r="230" s="2" customFormat="1" ht="16.5" customHeight="1">
      <c r="A230" s="37"/>
      <c r="B230" s="38"/>
      <c r="C230" s="272" t="s">
        <v>443</v>
      </c>
      <c r="D230" s="272" t="s">
        <v>227</v>
      </c>
      <c r="E230" s="273" t="s">
        <v>1161</v>
      </c>
      <c r="F230" s="274" t="s">
        <v>1162</v>
      </c>
      <c r="G230" s="275" t="s">
        <v>138</v>
      </c>
      <c r="H230" s="276">
        <v>4</v>
      </c>
      <c r="I230" s="277"/>
      <c r="J230" s="278">
        <f>ROUND(I230*H230,2)</f>
        <v>0</v>
      </c>
      <c r="K230" s="279"/>
      <c r="L230" s="280"/>
      <c r="M230" s="281" t="s">
        <v>1</v>
      </c>
      <c r="N230" s="282" t="s">
        <v>39</v>
      </c>
      <c r="O230" s="90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7" t="s">
        <v>296</v>
      </c>
      <c r="AT230" s="247" t="s">
        <v>227</v>
      </c>
      <c r="AU230" s="247" t="s">
        <v>140</v>
      </c>
      <c r="AY230" s="16" t="s">
        <v>132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6" t="s">
        <v>140</v>
      </c>
      <c r="BK230" s="248">
        <f>ROUND(I230*H230,2)</f>
        <v>0</v>
      </c>
      <c r="BL230" s="16" t="s">
        <v>222</v>
      </c>
      <c r="BM230" s="247" t="s">
        <v>1163</v>
      </c>
    </row>
    <row r="231" s="2" customFormat="1" ht="16.5" customHeight="1">
      <c r="A231" s="37"/>
      <c r="B231" s="38"/>
      <c r="C231" s="235" t="s">
        <v>447</v>
      </c>
      <c r="D231" s="235" t="s">
        <v>135</v>
      </c>
      <c r="E231" s="236" t="s">
        <v>1158</v>
      </c>
      <c r="F231" s="237" t="s">
        <v>1159</v>
      </c>
      <c r="G231" s="238" t="s">
        <v>138</v>
      </c>
      <c r="H231" s="239">
        <v>8</v>
      </c>
      <c r="I231" s="240"/>
      <c r="J231" s="241">
        <f>ROUND(I231*H231,2)</f>
        <v>0</v>
      </c>
      <c r="K231" s="242"/>
      <c r="L231" s="43"/>
      <c r="M231" s="243" t="s">
        <v>1</v>
      </c>
      <c r="N231" s="244" t="s">
        <v>39</v>
      </c>
      <c r="O231" s="90"/>
      <c r="P231" s="245">
        <f>O231*H231</f>
        <v>0</v>
      </c>
      <c r="Q231" s="245">
        <v>8.0000000000000007E-05</v>
      </c>
      <c r="R231" s="245">
        <f>Q231*H231</f>
        <v>0.00064000000000000005</v>
      </c>
      <c r="S231" s="245">
        <v>0</v>
      </c>
      <c r="T231" s="24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7" t="s">
        <v>222</v>
      </c>
      <c r="AT231" s="247" t="s">
        <v>135</v>
      </c>
      <c r="AU231" s="247" t="s">
        <v>140</v>
      </c>
      <c r="AY231" s="16" t="s">
        <v>132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6" t="s">
        <v>140</v>
      </c>
      <c r="BK231" s="248">
        <f>ROUND(I231*H231,2)</f>
        <v>0</v>
      </c>
      <c r="BL231" s="16" t="s">
        <v>222</v>
      </c>
      <c r="BM231" s="247" t="s">
        <v>1164</v>
      </c>
    </row>
    <row r="232" s="2" customFormat="1" ht="16.5" customHeight="1">
      <c r="A232" s="37"/>
      <c r="B232" s="38"/>
      <c r="C232" s="272" t="s">
        <v>451</v>
      </c>
      <c r="D232" s="272" t="s">
        <v>227</v>
      </c>
      <c r="E232" s="273" t="s">
        <v>1165</v>
      </c>
      <c r="F232" s="274" t="s">
        <v>1166</v>
      </c>
      <c r="G232" s="275" t="s">
        <v>138</v>
      </c>
      <c r="H232" s="276">
        <v>8</v>
      </c>
      <c r="I232" s="277"/>
      <c r="J232" s="278">
        <f>ROUND(I232*H232,2)</f>
        <v>0</v>
      </c>
      <c r="K232" s="279"/>
      <c r="L232" s="280"/>
      <c r="M232" s="281" t="s">
        <v>1</v>
      </c>
      <c r="N232" s="282" t="s">
        <v>39</v>
      </c>
      <c r="O232" s="90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7" t="s">
        <v>296</v>
      </c>
      <c r="AT232" s="247" t="s">
        <v>227</v>
      </c>
      <c r="AU232" s="247" t="s">
        <v>140</v>
      </c>
      <c r="AY232" s="16" t="s">
        <v>132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6" t="s">
        <v>140</v>
      </c>
      <c r="BK232" s="248">
        <f>ROUND(I232*H232,2)</f>
        <v>0</v>
      </c>
      <c r="BL232" s="16" t="s">
        <v>222</v>
      </c>
      <c r="BM232" s="247" t="s">
        <v>1167</v>
      </c>
    </row>
    <row r="233" s="2" customFormat="1" ht="21.75" customHeight="1">
      <c r="A233" s="37"/>
      <c r="B233" s="38"/>
      <c r="C233" s="235" t="s">
        <v>455</v>
      </c>
      <c r="D233" s="235" t="s">
        <v>135</v>
      </c>
      <c r="E233" s="236" t="s">
        <v>1168</v>
      </c>
      <c r="F233" s="237" t="s">
        <v>1169</v>
      </c>
      <c r="G233" s="238" t="s">
        <v>138</v>
      </c>
      <c r="H233" s="239">
        <v>4</v>
      </c>
      <c r="I233" s="240"/>
      <c r="J233" s="241">
        <f>ROUND(I233*H233,2)</f>
        <v>0</v>
      </c>
      <c r="K233" s="242"/>
      <c r="L233" s="43"/>
      <c r="M233" s="243" t="s">
        <v>1</v>
      </c>
      <c r="N233" s="244" t="s">
        <v>39</v>
      </c>
      <c r="O233" s="90"/>
      <c r="P233" s="245">
        <f>O233*H233</f>
        <v>0</v>
      </c>
      <c r="Q233" s="245">
        <v>0.00024000000000000001</v>
      </c>
      <c r="R233" s="245">
        <f>Q233*H233</f>
        <v>0.00096000000000000002</v>
      </c>
      <c r="S233" s="245">
        <v>0</v>
      </c>
      <c r="T233" s="24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7" t="s">
        <v>222</v>
      </c>
      <c r="AT233" s="247" t="s">
        <v>135</v>
      </c>
      <c r="AU233" s="247" t="s">
        <v>140</v>
      </c>
      <c r="AY233" s="16" t="s">
        <v>132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6" t="s">
        <v>140</v>
      </c>
      <c r="BK233" s="248">
        <f>ROUND(I233*H233,2)</f>
        <v>0</v>
      </c>
      <c r="BL233" s="16" t="s">
        <v>222</v>
      </c>
      <c r="BM233" s="247" t="s">
        <v>1170</v>
      </c>
    </row>
    <row r="234" s="2" customFormat="1" ht="21.75" customHeight="1">
      <c r="A234" s="37"/>
      <c r="B234" s="38"/>
      <c r="C234" s="235" t="s">
        <v>459</v>
      </c>
      <c r="D234" s="235" t="s">
        <v>135</v>
      </c>
      <c r="E234" s="236" t="s">
        <v>1171</v>
      </c>
      <c r="F234" s="237" t="s">
        <v>1172</v>
      </c>
      <c r="G234" s="238" t="s">
        <v>361</v>
      </c>
      <c r="H234" s="283"/>
      <c r="I234" s="240"/>
      <c r="J234" s="241">
        <f>ROUND(I234*H234,2)</f>
        <v>0</v>
      </c>
      <c r="K234" s="242"/>
      <c r="L234" s="43"/>
      <c r="M234" s="243" t="s">
        <v>1</v>
      </c>
      <c r="N234" s="244" t="s">
        <v>39</v>
      </c>
      <c r="O234" s="90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7" t="s">
        <v>222</v>
      </c>
      <c r="AT234" s="247" t="s">
        <v>135</v>
      </c>
      <c r="AU234" s="247" t="s">
        <v>140</v>
      </c>
      <c r="AY234" s="16" t="s">
        <v>132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6" t="s">
        <v>140</v>
      </c>
      <c r="BK234" s="248">
        <f>ROUND(I234*H234,2)</f>
        <v>0</v>
      </c>
      <c r="BL234" s="16" t="s">
        <v>222</v>
      </c>
      <c r="BM234" s="247" t="s">
        <v>1173</v>
      </c>
    </row>
    <row r="235" s="12" customFormat="1" ht="22.8" customHeight="1">
      <c r="A235" s="12"/>
      <c r="B235" s="219"/>
      <c r="C235" s="220"/>
      <c r="D235" s="221" t="s">
        <v>72</v>
      </c>
      <c r="E235" s="233" t="s">
        <v>1174</v>
      </c>
      <c r="F235" s="233" t="s">
        <v>1175</v>
      </c>
      <c r="G235" s="220"/>
      <c r="H235" s="220"/>
      <c r="I235" s="223"/>
      <c r="J235" s="234">
        <f>BK235</f>
        <v>0</v>
      </c>
      <c r="K235" s="220"/>
      <c r="L235" s="225"/>
      <c r="M235" s="226"/>
      <c r="N235" s="227"/>
      <c r="O235" s="227"/>
      <c r="P235" s="228">
        <f>SUM(P236:P238)</f>
        <v>0</v>
      </c>
      <c r="Q235" s="227"/>
      <c r="R235" s="228">
        <f>SUM(R236:R238)</f>
        <v>0</v>
      </c>
      <c r="S235" s="227"/>
      <c r="T235" s="229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0" t="s">
        <v>140</v>
      </c>
      <c r="AT235" s="231" t="s">
        <v>72</v>
      </c>
      <c r="AU235" s="231" t="s">
        <v>81</v>
      </c>
      <c r="AY235" s="230" t="s">
        <v>132</v>
      </c>
      <c r="BK235" s="232">
        <f>SUM(BK236:BK238)</f>
        <v>0</v>
      </c>
    </row>
    <row r="236" s="2" customFormat="1" ht="16.5" customHeight="1">
      <c r="A236" s="37"/>
      <c r="B236" s="38"/>
      <c r="C236" s="235" t="s">
        <v>463</v>
      </c>
      <c r="D236" s="235" t="s">
        <v>135</v>
      </c>
      <c r="E236" s="236" t="s">
        <v>1176</v>
      </c>
      <c r="F236" s="237" t="s">
        <v>1177</v>
      </c>
      <c r="G236" s="238" t="s">
        <v>138</v>
      </c>
      <c r="H236" s="239">
        <v>4</v>
      </c>
      <c r="I236" s="240"/>
      <c r="J236" s="241">
        <f>ROUND(I236*H236,2)</f>
        <v>0</v>
      </c>
      <c r="K236" s="242"/>
      <c r="L236" s="43"/>
      <c r="M236" s="243" t="s">
        <v>1</v>
      </c>
      <c r="N236" s="244" t="s">
        <v>39</v>
      </c>
      <c r="O236" s="90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7" t="s">
        <v>222</v>
      </c>
      <c r="AT236" s="247" t="s">
        <v>135</v>
      </c>
      <c r="AU236" s="247" t="s">
        <v>140</v>
      </c>
      <c r="AY236" s="16" t="s">
        <v>132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6" t="s">
        <v>140</v>
      </c>
      <c r="BK236" s="248">
        <f>ROUND(I236*H236,2)</f>
        <v>0</v>
      </c>
      <c r="BL236" s="16" t="s">
        <v>222</v>
      </c>
      <c r="BM236" s="247" t="s">
        <v>1178</v>
      </c>
    </row>
    <row r="237" s="2" customFormat="1" ht="16.5" customHeight="1">
      <c r="A237" s="37"/>
      <c r="B237" s="38"/>
      <c r="C237" s="235" t="s">
        <v>467</v>
      </c>
      <c r="D237" s="235" t="s">
        <v>135</v>
      </c>
      <c r="E237" s="236" t="s">
        <v>1179</v>
      </c>
      <c r="F237" s="237" t="s">
        <v>1180</v>
      </c>
      <c r="G237" s="238" t="s">
        <v>151</v>
      </c>
      <c r="H237" s="239">
        <v>9</v>
      </c>
      <c r="I237" s="240"/>
      <c r="J237" s="241">
        <f>ROUND(I237*H237,2)</f>
        <v>0</v>
      </c>
      <c r="K237" s="242"/>
      <c r="L237" s="43"/>
      <c r="M237" s="243" t="s">
        <v>1</v>
      </c>
      <c r="N237" s="244" t="s">
        <v>39</v>
      </c>
      <c r="O237" s="90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7" t="s">
        <v>222</v>
      </c>
      <c r="AT237" s="247" t="s">
        <v>135</v>
      </c>
      <c r="AU237" s="247" t="s">
        <v>140</v>
      </c>
      <c r="AY237" s="16" t="s">
        <v>132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6" t="s">
        <v>140</v>
      </c>
      <c r="BK237" s="248">
        <f>ROUND(I237*H237,2)</f>
        <v>0</v>
      </c>
      <c r="BL237" s="16" t="s">
        <v>222</v>
      </c>
      <c r="BM237" s="247" t="s">
        <v>1181</v>
      </c>
    </row>
    <row r="238" s="2" customFormat="1" ht="21.75" customHeight="1">
      <c r="A238" s="37"/>
      <c r="B238" s="38"/>
      <c r="C238" s="235" t="s">
        <v>471</v>
      </c>
      <c r="D238" s="235" t="s">
        <v>135</v>
      </c>
      <c r="E238" s="236" t="s">
        <v>1182</v>
      </c>
      <c r="F238" s="237" t="s">
        <v>1183</v>
      </c>
      <c r="G238" s="238" t="s">
        <v>361</v>
      </c>
      <c r="H238" s="283"/>
      <c r="I238" s="240"/>
      <c r="J238" s="241">
        <f>ROUND(I238*H238,2)</f>
        <v>0</v>
      </c>
      <c r="K238" s="242"/>
      <c r="L238" s="43"/>
      <c r="M238" s="243" t="s">
        <v>1</v>
      </c>
      <c r="N238" s="244" t="s">
        <v>39</v>
      </c>
      <c r="O238" s="90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7" t="s">
        <v>222</v>
      </c>
      <c r="AT238" s="247" t="s">
        <v>135</v>
      </c>
      <c r="AU238" s="247" t="s">
        <v>140</v>
      </c>
      <c r="AY238" s="16" t="s">
        <v>132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6" t="s">
        <v>140</v>
      </c>
      <c r="BK238" s="248">
        <f>ROUND(I238*H238,2)</f>
        <v>0</v>
      </c>
      <c r="BL238" s="16" t="s">
        <v>222</v>
      </c>
      <c r="BM238" s="247" t="s">
        <v>1184</v>
      </c>
    </row>
    <row r="239" s="12" customFormat="1" ht="22.8" customHeight="1">
      <c r="A239" s="12"/>
      <c r="B239" s="219"/>
      <c r="C239" s="220"/>
      <c r="D239" s="221" t="s">
        <v>72</v>
      </c>
      <c r="E239" s="233" t="s">
        <v>638</v>
      </c>
      <c r="F239" s="233" t="s">
        <v>639</v>
      </c>
      <c r="G239" s="220"/>
      <c r="H239" s="220"/>
      <c r="I239" s="223"/>
      <c r="J239" s="234">
        <f>BK239</f>
        <v>0</v>
      </c>
      <c r="K239" s="220"/>
      <c r="L239" s="225"/>
      <c r="M239" s="226"/>
      <c r="N239" s="227"/>
      <c r="O239" s="227"/>
      <c r="P239" s="228">
        <f>SUM(P240:P265)</f>
        <v>0</v>
      </c>
      <c r="Q239" s="227"/>
      <c r="R239" s="228">
        <f>SUM(R240:R265)</f>
        <v>0.04759</v>
      </c>
      <c r="S239" s="227"/>
      <c r="T239" s="229">
        <f>SUM(T240:T265)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0" t="s">
        <v>140</v>
      </c>
      <c r="AT239" s="231" t="s">
        <v>72</v>
      </c>
      <c r="AU239" s="231" t="s">
        <v>81</v>
      </c>
      <c r="AY239" s="230" t="s">
        <v>132</v>
      </c>
      <c r="BK239" s="232">
        <f>SUM(BK240:BK265)</f>
        <v>0</v>
      </c>
    </row>
    <row r="240" s="2" customFormat="1" ht="16.5" customHeight="1">
      <c r="A240" s="37"/>
      <c r="B240" s="38"/>
      <c r="C240" s="235" t="s">
        <v>475</v>
      </c>
      <c r="D240" s="235" t="s">
        <v>135</v>
      </c>
      <c r="E240" s="236" t="s">
        <v>641</v>
      </c>
      <c r="F240" s="237" t="s">
        <v>642</v>
      </c>
      <c r="G240" s="238" t="s">
        <v>138</v>
      </c>
      <c r="H240" s="239">
        <v>30</v>
      </c>
      <c r="I240" s="240"/>
      <c r="J240" s="241">
        <f>ROUND(I240*H240,2)</f>
        <v>0</v>
      </c>
      <c r="K240" s="242"/>
      <c r="L240" s="43"/>
      <c r="M240" s="243" t="s">
        <v>1</v>
      </c>
      <c r="N240" s="244" t="s">
        <v>39</v>
      </c>
      <c r="O240" s="90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7" t="s">
        <v>222</v>
      </c>
      <c r="AT240" s="247" t="s">
        <v>135</v>
      </c>
      <c r="AU240" s="247" t="s">
        <v>140</v>
      </c>
      <c r="AY240" s="16" t="s">
        <v>132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6" t="s">
        <v>140</v>
      </c>
      <c r="BK240" s="248">
        <f>ROUND(I240*H240,2)</f>
        <v>0</v>
      </c>
      <c r="BL240" s="16" t="s">
        <v>222</v>
      </c>
      <c r="BM240" s="247" t="s">
        <v>1185</v>
      </c>
    </row>
    <row r="241" s="2" customFormat="1" ht="16.5" customHeight="1">
      <c r="A241" s="37"/>
      <c r="B241" s="38"/>
      <c r="C241" s="272" t="s">
        <v>478</v>
      </c>
      <c r="D241" s="272" t="s">
        <v>227</v>
      </c>
      <c r="E241" s="273" t="s">
        <v>645</v>
      </c>
      <c r="F241" s="274" t="s">
        <v>646</v>
      </c>
      <c r="G241" s="275" t="s">
        <v>138</v>
      </c>
      <c r="H241" s="276">
        <v>30</v>
      </c>
      <c r="I241" s="277"/>
      <c r="J241" s="278">
        <f>ROUND(I241*H241,2)</f>
        <v>0</v>
      </c>
      <c r="K241" s="279"/>
      <c r="L241" s="280"/>
      <c r="M241" s="281" t="s">
        <v>1</v>
      </c>
      <c r="N241" s="282" t="s">
        <v>39</v>
      </c>
      <c r="O241" s="90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7" t="s">
        <v>296</v>
      </c>
      <c r="AT241" s="247" t="s">
        <v>227</v>
      </c>
      <c r="AU241" s="247" t="s">
        <v>140</v>
      </c>
      <c r="AY241" s="16" t="s">
        <v>132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6" t="s">
        <v>140</v>
      </c>
      <c r="BK241" s="248">
        <f>ROUND(I241*H241,2)</f>
        <v>0</v>
      </c>
      <c r="BL241" s="16" t="s">
        <v>222</v>
      </c>
      <c r="BM241" s="247" t="s">
        <v>1186</v>
      </c>
    </row>
    <row r="242" s="2" customFormat="1" ht="21.75" customHeight="1">
      <c r="A242" s="37"/>
      <c r="B242" s="38"/>
      <c r="C242" s="235" t="s">
        <v>482</v>
      </c>
      <c r="D242" s="235" t="s">
        <v>135</v>
      </c>
      <c r="E242" s="236" t="s">
        <v>649</v>
      </c>
      <c r="F242" s="237" t="s">
        <v>650</v>
      </c>
      <c r="G242" s="238" t="s">
        <v>260</v>
      </c>
      <c r="H242" s="239">
        <v>120</v>
      </c>
      <c r="I242" s="240"/>
      <c r="J242" s="241">
        <f>ROUND(I242*H242,2)</f>
        <v>0</v>
      </c>
      <c r="K242" s="242"/>
      <c r="L242" s="43"/>
      <c r="M242" s="243" t="s">
        <v>1</v>
      </c>
      <c r="N242" s="244" t="s">
        <v>39</v>
      </c>
      <c r="O242" s="90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7" t="s">
        <v>222</v>
      </c>
      <c r="AT242" s="247" t="s">
        <v>135</v>
      </c>
      <c r="AU242" s="247" t="s">
        <v>140</v>
      </c>
      <c r="AY242" s="16" t="s">
        <v>132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6" t="s">
        <v>140</v>
      </c>
      <c r="BK242" s="248">
        <f>ROUND(I242*H242,2)</f>
        <v>0</v>
      </c>
      <c r="BL242" s="16" t="s">
        <v>222</v>
      </c>
      <c r="BM242" s="247" t="s">
        <v>1187</v>
      </c>
    </row>
    <row r="243" s="2" customFormat="1" ht="16.5" customHeight="1">
      <c r="A243" s="37"/>
      <c r="B243" s="38"/>
      <c r="C243" s="272" t="s">
        <v>486</v>
      </c>
      <c r="D243" s="272" t="s">
        <v>227</v>
      </c>
      <c r="E243" s="273" t="s">
        <v>653</v>
      </c>
      <c r="F243" s="274" t="s">
        <v>654</v>
      </c>
      <c r="G243" s="275" t="s">
        <v>260</v>
      </c>
      <c r="H243" s="276">
        <v>132</v>
      </c>
      <c r="I243" s="277"/>
      <c r="J243" s="278">
        <f>ROUND(I243*H243,2)</f>
        <v>0</v>
      </c>
      <c r="K243" s="279"/>
      <c r="L243" s="280"/>
      <c r="M243" s="281" t="s">
        <v>1</v>
      </c>
      <c r="N243" s="282" t="s">
        <v>39</v>
      </c>
      <c r="O243" s="90"/>
      <c r="P243" s="245">
        <f>O243*H243</f>
        <v>0</v>
      </c>
      <c r="Q243" s="245">
        <v>0.00012</v>
      </c>
      <c r="R243" s="245">
        <f>Q243*H243</f>
        <v>0.01584</v>
      </c>
      <c r="S243" s="245">
        <v>0</v>
      </c>
      <c r="T243" s="24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7" t="s">
        <v>296</v>
      </c>
      <c r="AT243" s="247" t="s">
        <v>227</v>
      </c>
      <c r="AU243" s="247" t="s">
        <v>140</v>
      </c>
      <c r="AY243" s="16" t="s">
        <v>132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6" t="s">
        <v>140</v>
      </c>
      <c r="BK243" s="248">
        <f>ROUND(I243*H243,2)</f>
        <v>0</v>
      </c>
      <c r="BL243" s="16" t="s">
        <v>222</v>
      </c>
      <c r="BM243" s="247" t="s">
        <v>1188</v>
      </c>
    </row>
    <row r="244" s="13" customFormat="1">
      <c r="A244" s="13"/>
      <c r="B244" s="249"/>
      <c r="C244" s="250"/>
      <c r="D244" s="251" t="s">
        <v>142</v>
      </c>
      <c r="E244" s="250"/>
      <c r="F244" s="253" t="s">
        <v>656</v>
      </c>
      <c r="G244" s="250"/>
      <c r="H244" s="254">
        <v>132</v>
      </c>
      <c r="I244" s="255"/>
      <c r="J244" s="250"/>
      <c r="K244" s="250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142</v>
      </c>
      <c r="AU244" s="260" t="s">
        <v>140</v>
      </c>
      <c r="AV244" s="13" t="s">
        <v>140</v>
      </c>
      <c r="AW244" s="13" t="s">
        <v>4</v>
      </c>
      <c r="AX244" s="13" t="s">
        <v>81</v>
      </c>
      <c r="AY244" s="260" t="s">
        <v>132</v>
      </c>
    </row>
    <row r="245" s="2" customFormat="1" ht="21.75" customHeight="1">
      <c r="A245" s="37"/>
      <c r="B245" s="38"/>
      <c r="C245" s="235" t="s">
        <v>490</v>
      </c>
      <c r="D245" s="235" t="s">
        <v>135</v>
      </c>
      <c r="E245" s="236" t="s">
        <v>658</v>
      </c>
      <c r="F245" s="237" t="s">
        <v>659</v>
      </c>
      <c r="G245" s="238" t="s">
        <v>260</v>
      </c>
      <c r="H245" s="239">
        <v>150</v>
      </c>
      <c r="I245" s="240"/>
      <c r="J245" s="241">
        <f>ROUND(I245*H245,2)</f>
        <v>0</v>
      </c>
      <c r="K245" s="242"/>
      <c r="L245" s="43"/>
      <c r="M245" s="243" t="s">
        <v>1</v>
      </c>
      <c r="N245" s="244" t="s">
        <v>39</v>
      </c>
      <c r="O245" s="90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7" t="s">
        <v>222</v>
      </c>
      <c r="AT245" s="247" t="s">
        <v>135</v>
      </c>
      <c r="AU245" s="247" t="s">
        <v>140</v>
      </c>
      <c r="AY245" s="16" t="s">
        <v>132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6" t="s">
        <v>140</v>
      </c>
      <c r="BK245" s="248">
        <f>ROUND(I245*H245,2)</f>
        <v>0</v>
      </c>
      <c r="BL245" s="16" t="s">
        <v>222</v>
      </c>
      <c r="BM245" s="247" t="s">
        <v>1189</v>
      </c>
    </row>
    <row r="246" s="2" customFormat="1" ht="16.5" customHeight="1">
      <c r="A246" s="37"/>
      <c r="B246" s="38"/>
      <c r="C246" s="272" t="s">
        <v>494</v>
      </c>
      <c r="D246" s="272" t="s">
        <v>227</v>
      </c>
      <c r="E246" s="273" t="s">
        <v>662</v>
      </c>
      <c r="F246" s="274" t="s">
        <v>663</v>
      </c>
      <c r="G246" s="275" t="s">
        <v>260</v>
      </c>
      <c r="H246" s="276">
        <v>165</v>
      </c>
      <c r="I246" s="277"/>
      <c r="J246" s="278">
        <f>ROUND(I246*H246,2)</f>
        <v>0</v>
      </c>
      <c r="K246" s="279"/>
      <c r="L246" s="280"/>
      <c r="M246" s="281" t="s">
        <v>1</v>
      </c>
      <c r="N246" s="282" t="s">
        <v>39</v>
      </c>
      <c r="O246" s="90"/>
      <c r="P246" s="245">
        <f>O246*H246</f>
        <v>0</v>
      </c>
      <c r="Q246" s="245">
        <v>0.00017000000000000001</v>
      </c>
      <c r="R246" s="245">
        <f>Q246*H246</f>
        <v>0.028050000000000002</v>
      </c>
      <c r="S246" s="245">
        <v>0</v>
      </c>
      <c r="T246" s="24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7" t="s">
        <v>296</v>
      </c>
      <c r="AT246" s="247" t="s">
        <v>227</v>
      </c>
      <c r="AU246" s="247" t="s">
        <v>140</v>
      </c>
      <c r="AY246" s="16" t="s">
        <v>132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6" t="s">
        <v>140</v>
      </c>
      <c r="BK246" s="248">
        <f>ROUND(I246*H246,2)</f>
        <v>0</v>
      </c>
      <c r="BL246" s="16" t="s">
        <v>222</v>
      </c>
      <c r="BM246" s="247" t="s">
        <v>1190</v>
      </c>
    </row>
    <row r="247" s="13" customFormat="1">
      <c r="A247" s="13"/>
      <c r="B247" s="249"/>
      <c r="C247" s="250"/>
      <c r="D247" s="251" t="s">
        <v>142</v>
      </c>
      <c r="E247" s="250"/>
      <c r="F247" s="253" t="s">
        <v>665</v>
      </c>
      <c r="G247" s="250"/>
      <c r="H247" s="254">
        <v>165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142</v>
      </c>
      <c r="AU247" s="260" t="s">
        <v>140</v>
      </c>
      <c r="AV247" s="13" t="s">
        <v>140</v>
      </c>
      <c r="AW247" s="13" t="s">
        <v>4</v>
      </c>
      <c r="AX247" s="13" t="s">
        <v>81</v>
      </c>
      <c r="AY247" s="260" t="s">
        <v>132</v>
      </c>
    </row>
    <row r="248" s="2" customFormat="1" ht="16.5" customHeight="1">
      <c r="A248" s="37"/>
      <c r="B248" s="38"/>
      <c r="C248" s="235" t="s">
        <v>498</v>
      </c>
      <c r="D248" s="235" t="s">
        <v>135</v>
      </c>
      <c r="E248" s="236" t="s">
        <v>667</v>
      </c>
      <c r="F248" s="237" t="s">
        <v>668</v>
      </c>
      <c r="G248" s="238" t="s">
        <v>138</v>
      </c>
      <c r="H248" s="239">
        <v>1</v>
      </c>
      <c r="I248" s="240"/>
      <c r="J248" s="241">
        <f>ROUND(I248*H248,2)</f>
        <v>0</v>
      </c>
      <c r="K248" s="242"/>
      <c r="L248" s="43"/>
      <c r="M248" s="243" t="s">
        <v>1</v>
      </c>
      <c r="N248" s="244" t="s">
        <v>39</v>
      </c>
      <c r="O248" s="90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7" t="s">
        <v>222</v>
      </c>
      <c r="AT248" s="247" t="s">
        <v>135</v>
      </c>
      <c r="AU248" s="247" t="s">
        <v>140</v>
      </c>
      <c r="AY248" s="16" t="s">
        <v>132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6" t="s">
        <v>140</v>
      </c>
      <c r="BK248" s="248">
        <f>ROUND(I248*H248,2)</f>
        <v>0</v>
      </c>
      <c r="BL248" s="16" t="s">
        <v>222</v>
      </c>
      <c r="BM248" s="247" t="s">
        <v>1191</v>
      </c>
    </row>
    <row r="249" s="2" customFormat="1" ht="21.75" customHeight="1">
      <c r="A249" s="37"/>
      <c r="B249" s="38"/>
      <c r="C249" s="235" t="s">
        <v>501</v>
      </c>
      <c r="D249" s="235" t="s">
        <v>135</v>
      </c>
      <c r="E249" s="236" t="s">
        <v>671</v>
      </c>
      <c r="F249" s="237" t="s">
        <v>672</v>
      </c>
      <c r="G249" s="238" t="s">
        <v>138</v>
      </c>
      <c r="H249" s="239">
        <v>6</v>
      </c>
      <c r="I249" s="240"/>
      <c r="J249" s="241">
        <f>ROUND(I249*H249,2)</f>
        <v>0</v>
      </c>
      <c r="K249" s="242"/>
      <c r="L249" s="43"/>
      <c r="M249" s="243" t="s">
        <v>1</v>
      </c>
      <c r="N249" s="244" t="s">
        <v>39</v>
      </c>
      <c r="O249" s="90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7" t="s">
        <v>222</v>
      </c>
      <c r="AT249" s="247" t="s">
        <v>135</v>
      </c>
      <c r="AU249" s="247" t="s">
        <v>140</v>
      </c>
      <c r="AY249" s="16" t="s">
        <v>132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6" t="s">
        <v>140</v>
      </c>
      <c r="BK249" s="248">
        <f>ROUND(I249*H249,2)</f>
        <v>0</v>
      </c>
      <c r="BL249" s="16" t="s">
        <v>222</v>
      </c>
      <c r="BM249" s="247" t="s">
        <v>1192</v>
      </c>
    </row>
    <row r="250" s="2" customFormat="1" ht="16.5" customHeight="1">
      <c r="A250" s="37"/>
      <c r="B250" s="38"/>
      <c r="C250" s="272" t="s">
        <v>507</v>
      </c>
      <c r="D250" s="272" t="s">
        <v>227</v>
      </c>
      <c r="E250" s="273" t="s">
        <v>675</v>
      </c>
      <c r="F250" s="274" t="s">
        <v>676</v>
      </c>
      <c r="G250" s="275" t="s">
        <v>138</v>
      </c>
      <c r="H250" s="276">
        <v>6</v>
      </c>
      <c r="I250" s="277"/>
      <c r="J250" s="278">
        <f>ROUND(I250*H250,2)</f>
        <v>0</v>
      </c>
      <c r="K250" s="279"/>
      <c r="L250" s="280"/>
      <c r="M250" s="281" t="s">
        <v>1</v>
      </c>
      <c r="N250" s="282" t="s">
        <v>39</v>
      </c>
      <c r="O250" s="90"/>
      <c r="P250" s="245">
        <f>O250*H250</f>
        <v>0</v>
      </c>
      <c r="Q250" s="245">
        <v>5.0000000000000002E-05</v>
      </c>
      <c r="R250" s="245">
        <f>Q250*H250</f>
        <v>0.00030000000000000003</v>
      </c>
      <c r="S250" s="245">
        <v>0</v>
      </c>
      <c r="T250" s="24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7" t="s">
        <v>296</v>
      </c>
      <c r="AT250" s="247" t="s">
        <v>227</v>
      </c>
      <c r="AU250" s="247" t="s">
        <v>140</v>
      </c>
      <c r="AY250" s="16" t="s">
        <v>132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6" t="s">
        <v>140</v>
      </c>
      <c r="BK250" s="248">
        <f>ROUND(I250*H250,2)</f>
        <v>0</v>
      </c>
      <c r="BL250" s="16" t="s">
        <v>222</v>
      </c>
      <c r="BM250" s="247" t="s">
        <v>1193</v>
      </c>
    </row>
    <row r="251" s="2" customFormat="1" ht="21.75" customHeight="1">
      <c r="A251" s="37"/>
      <c r="B251" s="38"/>
      <c r="C251" s="235" t="s">
        <v>511</v>
      </c>
      <c r="D251" s="235" t="s">
        <v>135</v>
      </c>
      <c r="E251" s="236" t="s">
        <v>679</v>
      </c>
      <c r="F251" s="237" t="s">
        <v>680</v>
      </c>
      <c r="G251" s="238" t="s">
        <v>138</v>
      </c>
      <c r="H251" s="239">
        <v>4</v>
      </c>
      <c r="I251" s="240"/>
      <c r="J251" s="241">
        <f>ROUND(I251*H251,2)</f>
        <v>0</v>
      </c>
      <c r="K251" s="242"/>
      <c r="L251" s="43"/>
      <c r="M251" s="243" t="s">
        <v>1</v>
      </c>
      <c r="N251" s="244" t="s">
        <v>39</v>
      </c>
      <c r="O251" s="90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7" t="s">
        <v>222</v>
      </c>
      <c r="AT251" s="247" t="s">
        <v>135</v>
      </c>
      <c r="AU251" s="247" t="s">
        <v>140</v>
      </c>
      <c r="AY251" s="16" t="s">
        <v>132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6" t="s">
        <v>140</v>
      </c>
      <c r="BK251" s="248">
        <f>ROUND(I251*H251,2)</f>
        <v>0</v>
      </c>
      <c r="BL251" s="16" t="s">
        <v>222</v>
      </c>
      <c r="BM251" s="247" t="s">
        <v>1194</v>
      </c>
    </row>
    <row r="252" s="2" customFormat="1" ht="16.5" customHeight="1">
      <c r="A252" s="37"/>
      <c r="B252" s="38"/>
      <c r="C252" s="272" t="s">
        <v>515</v>
      </c>
      <c r="D252" s="272" t="s">
        <v>227</v>
      </c>
      <c r="E252" s="273" t="s">
        <v>683</v>
      </c>
      <c r="F252" s="274" t="s">
        <v>684</v>
      </c>
      <c r="G252" s="275" t="s">
        <v>138</v>
      </c>
      <c r="H252" s="276">
        <v>4</v>
      </c>
      <c r="I252" s="277"/>
      <c r="J252" s="278">
        <f>ROUND(I252*H252,2)</f>
        <v>0</v>
      </c>
      <c r="K252" s="279"/>
      <c r="L252" s="280"/>
      <c r="M252" s="281" t="s">
        <v>1</v>
      </c>
      <c r="N252" s="282" t="s">
        <v>39</v>
      </c>
      <c r="O252" s="90"/>
      <c r="P252" s="245">
        <f>O252*H252</f>
        <v>0</v>
      </c>
      <c r="Q252" s="245">
        <v>5.0000000000000002E-05</v>
      </c>
      <c r="R252" s="245">
        <f>Q252*H252</f>
        <v>0.00020000000000000001</v>
      </c>
      <c r="S252" s="245">
        <v>0</v>
      </c>
      <c r="T252" s="24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7" t="s">
        <v>296</v>
      </c>
      <c r="AT252" s="247" t="s">
        <v>227</v>
      </c>
      <c r="AU252" s="247" t="s">
        <v>140</v>
      </c>
      <c r="AY252" s="16" t="s">
        <v>132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6" t="s">
        <v>140</v>
      </c>
      <c r="BK252" s="248">
        <f>ROUND(I252*H252,2)</f>
        <v>0</v>
      </c>
      <c r="BL252" s="16" t="s">
        <v>222</v>
      </c>
      <c r="BM252" s="247" t="s">
        <v>1195</v>
      </c>
    </row>
    <row r="253" s="2" customFormat="1" ht="21.75" customHeight="1">
      <c r="A253" s="37"/>
      <c r="B253" s="38"/>
      <c r="C253" s="235" t="s">
        <v>519</v>
      </c>
      <c r="D253" s="235" t="s">
        <v>135</v>
      </c>
      <c r="E253" s="236" t="s">
        <v>687</v>
      </c>
      <c r="F253" s="237" t="s">
        <v>688</v>
      </c>
      <c r="G253" s="238" t="s">
        <v>138</v>
      </c>
      <c r="H253" s="239">
        <v>13</v>
      </c>
      <c r="I253" s="240"/>
      <c r="J253" s="241">
        <f>ROUND(I253*H253,2)</f>
        <v>0</v>
      </c>
      <c r="K253" s="242"/>
      <c r="L253" s="43"/>
      <c r="M253" s="243" t="s">
        <v>1</v>
      </c>
      <c r="N253" s="244" t="s">
        <v>39</v>
      </c>
      <c r="O253" s="90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7" t="s">
        <v>222</v>
      </c>
      <c r="AT253" s="247" t="s">
        <v>135</v>
      </c>
      <c r="AU253" s="247" t="s">
        <v>140</v>
      </c>
      <c r="AY253" s="16" t="s">
        <v>132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6" t="s">
        <v>140</v>
      </c>
      <c r="BK253" s="248">
        <f>ROUND(I253*H253,2)</f>
        <v>0</v>
      </c>
      <c r="BL253" s="16" t="s">
        <v>222</v>
      </c>
      <c r="BM253" s="247" t="s">
        <v>1196</v>
      </c>
    </row>
    <row r="254" s="2" customFormat="1" ht="16.5" customHeight="1">
      <c r="A254" s="37"/>
      <c r="B254" s="38"/>
      <c r="C254" s="272" t="s">
        <v>523</v>
      </c>
      <c r="D254" s="272" t="s">
        <v>227</v>
      </c>
      <c r="E254" s="273" t="s">
        <v>691</v>
      </c>
      <c r="F254" s="274" t="s">
        <v>692</v>
      </c>
      <c r="G254" s="275" t="s">
        <v>138</v>
      </c>
      <c r="H254" s="276">
        <v>13</v>
      </c>
      <c r="I254" s="277"/>
      <c r="J254" s="278">
        <f>ROUND(I254*H254,2)</f>
        <v>0</v>
      </c>
      <c r="K254" s="279"/>
      <c r="L254" s="280"/>
      <c r="M254" s="281" t="s">
        <v>1</v>
      </c>
      <c r="N254" s="282" t="s">
        <v>39</v>
      </c>
      <c r="O254" s="90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7" t="s">
        <v>296</v>
      </c>
      <c r="AT254" s="247" t="s">
        <v>227</v>
      </c>
      <c r="AU254" s="247" t="s">
        <v>140</v>
      </c>
      <c r="AY254" s="16" t="s">
        <v>132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6" t="s">
        <v>140</v>
      </c>
      <c r="BK254" s="248">
        <f>ROUND(I254*H254,2)</f>
        <v>0</v>
      </c>
      <c r="BL254" s="16" t="s">
        <v>222</v>
      </c>
      <c r="BM254" s="247" t="s">
        <v>1197</v>
      </c>
    </row>
    <row r="255" s="2" customFormat="1" ht="16.5" customHeight="1">
      <c r="A255" s="37"/>
      <c r="B255" s="38"/>
      <c r="C255" s="235" t="s">
        <v>527</v>
      </c>
      <c r="D255" s="235" t="s">
        <v>135</v>
      </c>
      <c r="E255" s="236" t="s">
        <v>695</v>
      </c>
      <c r="F255" s="237" t="s">
        <v>696</v>
      </c>
      <c r="G255" s="238" t="s">
        <v>138</v>
      </c>
      <c r="H255" s="239">
        <v>8</v>
      </c>
      <c r="I255" s="240"/>
      <c r="J255" s="241">
        <f>ROUND(I255*H255,2)</f>
        <v>0</v>
      </c>
      <c r="K255" s="242"/>
      <c r="L255" s="43"/>
      <c r="M255" s="243" t="s">
        <v>1</v>
      </c>
      <c r="N255" s="244" t="s">
        <v>39</v>
      </c>
      <c r="O255" s="90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7" t="s">
        <v>222</v>
      </c>
      <c r="AT255" s="247" t="s">
        <v>135</v>
      </c>
      <c r="AU255" s="247" t="s">
        <v>140</v>
      </c>
      <c r="AY255" s="16" t="s">
        <v>132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6" t="s">
        <v>140</v>
      </c>
      <c r="BK255" s="248">
        <f>ROUND(I255*H255,2)</f>
        <v>0</v>
      </c>
      <c r="BL255" s="16" t="s">
        <v>222</v>
      </c>
      <c r="BM255" s="247" t="s">
        <v>1198</v>
      </c>
    </row>
    <row r="256" s="2" customFormat="1" ht="16.5" customHeight="1">
      <c r="A256" s="37"/>
      <c r="B256" s="38"/>
      <c r="C256" s="272" t="s">
        <v>531</v>
      </c>
      <c r="D256" s="272" t="s">
        <v>227</v>
      </c>
      <c r="E256" s="273" t="s">
        <v>699</v>
      </c>
      <c r="F256" s="274" t="s">
        <v>700</v>
      </c>
      <c r="G256" s="275" t="s">
        <v>138</v>
      </c>
      <c r="H256" s="276">
        <v>2</v>
      </c>
      <c r="I256" s="277"/>
      <c r="J256" s="278">
        <f>ROUND(I256*H256,2)</f>
        <v>0</v>
      </c>
      <c r="K256" s="279"/>
      <c r="L256" s="280"/>
      <c r="M256" s="281" t="s">
        <v>1</v>
      </c>
      <c r="N256" s="282" t="s">
        <v>39</v>
      </c>
      <c r="O256" s="90"/>
      <c r="P256" s="245">
        <f>O256*H256</f>
        <v>0</v>
      </c>
      <c r="Q256" s="245">
        <v>0.00040000000000000002</v>
      </c>
      <c r="R256" s="245">
        <f>Q256*H256</f>
        <v>0.00080000000000000004</v>
      </c>
      <c r="S256" s="245">
        <v>0</v>
      </c>
      <c r="T256" s="24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7" t="s">
        <v>296</v>
      </c>
      <c r="AT256" s="247" t="s">
        <v>227</v>
      </c>
      <c r="AU256" s="247" t="s">
        <v>140</v>
      </c>
      <c r="AY256" s="16" t="s">
        <v>132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16" t="s">
        <v>140</v>
      </c>
      <c r="BK256" s="248">
        <f>ROUND(I256*H256,2)</f>
        <v>0</v>
      </c>
      <c r="BL256" s="16" t="s">
        <v>222</v>
      </c>
      <c r="BM256" s="247" t="s">
        <v>1199</v>
      </c>
    </row>
    <row r="257" s="2" customFormat="1" ht="16.5" customHeight="1">
      <c r="A257" s="37"/>
      <c r="B257" s="38"/>
      <c r="C257" s="272" t="s">
        <v>535</v>
      </c>
      <c r="D257" s="272" t="s">
        <v>227</v>
      </c>
      <c r="E257" s="273" t="s">
        <v>703</v>
      </c>
      <c r="F257" s="274" t="s">
        <v>704</v>
      </c>
      <c r="G257" s="275" t="s">
        <v>138</v>
      </c>
      <c r="H257" s="276">
        <v>6</v>
      </c>
      <c r="I257" s="277"/>
      <c r="J257" s="278">
        <f>ROUND(I257*H257,2)</f>
        <v>0</v>
      </c>
      <c r="K257" s="279"/>
      <c r="L257" s="280"/>
      <c r="M257" s="281" t="s">
        <v>1</v>
      </c>
      <c r="N257" s="282" t="s">
        <v>39</v>
      </c>
      <c r="O257" s="90"/>
      <c r="P257" s="245">
        <f>O257*H257</f>
        <v>0</v>
      </c>
      <c r="Q257" s="245">
        <v>0.00040000000000000002</v>
      </c>
      <c r="R257" s="245">
        <f>Q257*H257</f>
        <v>0.0024000000000000002</v>
      </c>
      <c r="S257" s="245">
        <v>0</v>
      </c>
      <c r="T257" s="24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7" t="s">
        <v>296</v>
      </c>
      <c r="AT257" s="247" t="s">
        <v>227</v>
      </c>
      <c r="AU257" s="247" t="s">
        <v>140</v>
      </c>
      <c r="AY257" s="16" t="s">
        <v>132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6" t="s">
        <v>140</v>
      </c>
      <c r="BK257" s="248">
        <f>ROUND(I257*H257,2)</f>
        <v>0</v>
      </c>
      <c r="BL257" s="16" t="s">
        <v>222</v>
      </c>
      <c r="BM257" s="247" t="s">
        <v>1200</v>
      </c>
    </row>
    <row r="258" s="2" customFormat="1" ht="21.75" customHeight="1">
      <c r="A258" s="37"/>
      <c r="B258" s="38"/>
      <c r="C258" s="235" t="s">
        <v>539</v>
      </c>
      <c r="D258" s="235" t="s">
        <v>135</v>
      </c>
      <c r="E258" s="236" t="s">
        <v>707</v>
      </c>
      <c r="F258" s="237" t="s">
        <v>708</v>
      </c>
      <c r="G258" s="238" t="s">
        <v>138</v>
      </c>
      <c r="H258" s="239">
        <v>1</v>
      </c>
      <c r="I258" s="240"/>
      <c r="J258" s="241">
        <f>ROUND(I258*H258,2)</f>
        <v>0</v>
      </c>
      <c r="K258" s="242"/>
      <c r="L258" s="43"/>
      <c r="M258" s="243" t="s">
        <v>1</v>
      </c>
      <c r="N258" s="244" t="s">
        <v>39</v>
      </c>
      <c r="O258" s="90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47" t="s">
        <v>222</v>
      </c>
      <c r="AT258" s="247" t="s">
        <v>135</v>
      </c>
      <c r="AU258" s="247" t="s">
        <v>140</v>
      </c>
      <c r="AY258" s="16" t="s">
        <v>132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6" t="s">
        <v>140</v>
      </c>
      <c r="BK258" s="248">
        <f>ROUND(I258*H258,2)</f>
        <v>0</v>
      </c>
      <c r="BL258" s="16" t="s">
        <v>222</v>
      </c>
      <c r="BM258" s="247" t="s">
        <v>1201</v>
      </c>
    </row>
    <row r="259" s="2" customFormat="1" ht="16.5" customHeight="1">
      <c r="A259" s="37"/>
      <c r="B259" s="38"/>
      <c r="C259" s="272" t="s">
        <v>543</v>
      </c>
      <c r="D259" s="272" t="s">
        <v>227</v>
      </c>
      <c r="E259" s="273" t="s">
        <v>711</v>
      </c>
      <c r="F259" s="274" t="s">
        <v>712</v>
      </c>
      <c r="G259" s="275" t="s">
        <v>138</v>
      </c>
      <c r="H259" s="276">
        <v>1</v>
      </c>
      <c r="I259" s="277"/>
      <c r="J259" s="278">
        <f>ROUND(I259*H259,2)</f>
        <v>0</v>
      </c>
      <c r="K259" s="279"/>
      <c r="L259" s="280"/>
      <c r="M259" s="281" t="s">
        <v>1</v>
      </c>
      <c r="N259" s="282" t="s">
        <v>39</v>
      </c>
      <c r="O259" s="90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7" t="s">
        <v>296</v>
      </c>
      <c r="AT259" s="247" t="s">
        <v>227</v>
      </c>
      <c r="AU259" s="247" t="s">
        <v>140</v>
      </c>
      <c r="AY259" s="16" t="s">
        <v>132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6" t="s">
        <v>140</v>
      </c>
      <c r="BK259" s="248">
        <f>ROUND(I259*H259,2)</f>
        <v>0</v>
      </c>
      <c r="BL259" s="16" t="s">
        <v>222</v>
      </c>
      <c r="BM259" s="247" t="s">
        <v>1202</v>
      </c>
    </row>
    <row r="260" s="2" customFormat="1" ht="21.75" customHeight="1">
      <c r="A260" s="37"/>
      <c r="B260" s="38"/>
      <c r="C260" s="235" t="s">
        <v>547</v>
      </c>
      <c r="D260" s="235" t="s">
        <v>135</v>
      </c>
      <c r="E260" s="236" t="s">
        <v>715</v>
      </c>
      <c r="F260" s="237" t="s">
        <v>716</v>
      </c>
      <c r="G260" s="238" t="s">
        <v>138</v>
      </c>
      <c r="H260" s="239">
        <v>4</v>
      </c>
      <c r="I260" s="240"/>
      <c r="J260" s="241">
        <f>ROUND(I260*H260,2)</f>
        <v>0</v>
      </c>
      <c r="K260" s="242"/>
      <c r="L260" s="43"/>
      <c r="M260" s="243" t="s">
        <v>1</v>
      </c>
      <c r="N260" s="244" t="s">
        <v>39</v>
      </c>
      <c r="O260" s="90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47" t="s">
        <v>222</v>
      </c>
      <c r="AT260" s="247" t="s">
        <v>135</v>
      </c>
      <c r="AU260" s="247" t="s">
        <v>140</v>
      </c>
      <c r="AY260" s="16" t="s">
        <v>132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6" t="s">
        <v>140</v>
      </c>
      <c r="BK260" s="248">
        <f>ROUND(I260*H260,2)</f>
        <v>0</v>
      </c>
      <c r="BL260" s="16" t="s">
        <v>222</v>
      </c>
      <c r="BM260" s="247" t="s">
        <v>1203</v>
      </c>
    </row>
    <row r="261" s="2" customFormat="1" ht="16.5" customHeight="1">
      <c r="A261" s="37"/>
      <c r="B261" s="38"/>
      <c r="C261" s="272" t="s">
        <v>551</v>
      </c>
      <c r="D261" s="272" t="s">
        <v>227</v>
      </c>
      <c r="E261" s="273" t="s">
        <v>719</v>
      </c>
      <c r="F261" s="274" t="s">
        <v>720</v>
      </c>
      <c r="G261" s="275" t="s">
        <v>138</v>
      </c>
      <c r="H261" s="276">
        <v>4</v>
      </c>
      <c r="I261" s="277"/>
      <c r="J261" s="278">
        <f>ROUND(I261*H261,2)</f>
        <v>0</v>
      </c>
      <c r="K261" s="279"/>
      <c r="L261" s="280"/>
      <c r="M261" s="281" t="s">
        <v>1</v>
      </c>
      <c r="N261" s="282" t="s">
        <v>39</v>
      </c>
      <c r="O261" s="90"/>
      <c r="P261" s="245">
        <f>O261*H261</f>
        <v>0</v>
      </c>
      <c r="Q261" s="245">
        <v>0</v>
      </c>
      <c r="R261" s="245">
        <f>Q261*H261</f>
        <v>0</v>
      </c>
      <c r="S261" s="245">
        <v>0</v>
      </c>
      <c r="T261" s="24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7" t="s">
        <v>296</v>
      </c>
      <c r="AT261" s="247" t="s">
        <v>227</v>
      </c>
      <c r="AU261" s="247" t="s">
        <v>140</v>
      </c>
      <c r="AY261" s="16" t="s">
        <v>132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6" t="s">
        <v>140</v>
      </c>
      <c r="BK261" s="248">
        <f>ROUND(I261*H261,2)</f>
        <v>0</v>
      </c>
      <c r="BL261" s="16" t="s">
        <v>222</v>
      </c>
      <c r="BM261" s="247" t="s">
        <v>1204</v>
      </c>
    </row>
    <row r="262" s="2" customFormat="1" ht="21.75" customHeight="1">
      <c r="A262" s="37"/>
      <c r="B262" s="38"/>
      <c r="C262" s="235" t="s">
        <v>555</v>
      </c>
      <c r="D262" s="235" t="s">
        <v>135</v>
      </c>
      <c r="E262" s="236" t="s">
        <v>723</v>
      </c>
      <c r="F262" s="237" t="s">
        <v>724</v>
      </c>
      <c r="G262" s="238" t="s">
        <v>624</v>
      </c>
      <c r="H262" s="239">
        <v>1</v>
      </c>
      <c r="I262" s="240"/>
      <c r="J262" s="241">
        <f>ROUND(I262*H262,2)</f>
        <v>0</v>
      </c>
      <c r="K262" s="242"/>
      <c r="L262" s="43"/>
      <c r="M262" s="243" t="s">
        <v>1</v>
      </c>
      <c r="N262" s="244" t="s">
        <v>39</v>
      </c>
      <c r="O262" s="90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7" t="s">
        <v>222</v>
      </c>
      <c r="AT262" s="247" t="s">
        <v>135</v>
      </c>
      <c r="AU262" s="247" t="s">
        <v>140</v>
      </c>
      <c r="AY262" s="16" t="s">
        <v>132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6" t="s">
        <v>140</v>
      </c>
      <c r="BK262" s="248">
        <f>ROUND(I262*H262,2)</f>
        <v>0</v>
      </c>
      <c r="BL262" s="16" t="s">
        <v>222</v>
      </c>
      <c r="BM262" s="247" t="s">
        <v>1205</v>
      </c>
    </row>
    <row r="263" s="2" customFormat="1" ht="21.75" customHeight="1">
      <c r="A263" s="37"/>
      <c r="B263" s="38"/>
      <c r="C263" s="235" t="s">
        <v>559</v>
      </c>
      <c r="D263" s="235" t="s">
        <v>135</v>
      </c>
      <c r="E263" s="236" t="s">
        <v>727</v>
      </c>
      <c r="F263" s="237" t="s">
        <v>728</v>
      </c>
      <c r="G263" s="238" t="s">
        <v>624</v>
      </c>
      <c r="H263" s="239">
        <v>1</v>
      </c>
      <c r="I263" s="240"/>
      <c r="J263" s="241">
        <f>ROUND(I263*H263,2)</f>
        <v>0</v>
      </c>
      <c r="K263" s="242"/>
      <c r="L263" s="43"/>
      <c r="M263" s="243" t="s">
        <v>1</v>
      </c>
      <c r="N263" s="244" t="s">
        <v>39</v>
      </c>
      <c r="O263" s="90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7" t="s">
        <v>222</v>
      </c>
      <c r="AT263" s="247" t="s">
        <v>135</v>
      </c>
      <c r="AU263" s="247" t="s">
        <v>140</v>
      </c>
      <c r="AY263" s="16" t="s">
        <v>132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6" t="s">
        <v>140</v>
      </c>
      <c r="BK263" s="248">
        <f>ROUND(I263*H263,2)</f>
        <v>0</v>
      </c>
      <c r="BL263" s="16" t="s">
        <v>222</v>
      </c>
      <c r="BM263" s="247" t="s">
        <v>1206</v>
      </c>
    </row>
    <row r="264" s="2" customFormat="1" ht="16.5" customHeight="1">
      <c r="A264" s="37"/>
      <c r="B264" s="38"/>
      <c r="C264" s="235" t="s">
        <v>563</v>
      </c>
      <c r="D264" s="235" t="s">
        <v>135</v>
      </c>
      <c r="E264" s="236" t="s">
        <v>731</v>
      </c>
      <c r="F264" s="237" t="s">
        <v>732</v>
      </c>
      <c r="G264" s="238" t="s">
        <v>356</v>
      </c>
      <c r="H264" s="239">
        <v>3</v>
      </c>
      <c r="I264" s="240"/>
      <c r="J264" s="241">
        <f>ROUND(I264*H264,2)</f>
        <v>0</v>
      </c>
      <c r="K264" s="242"/>
      <c r="L264" s="43"/>
      <c r="M264" s="243" t="s">
        <v>1</v>
      </c>
      <c r="N264" s="244" t="s">
        <v>39</v>
      </c>
      <c r="O264" s="90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7" t="s">
        <v>222</v>
      </c>
      <c r="AT264" s="247" t="s">
        <v>135</v>
      </c>
      <c r="AU264" s="247" t="s">
        <v>140</v>
      </c>
      <c r="AY264" s="16" t="s">
        <v>132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6" t="s">
        <v>140</v>
      </c>
      <c r="BK264" s="248">
        <f>ROUND(I264*H264,2)</f>
        <v>0</v>
      </c>
      <c r="BL264" s="16" t="s">
        <v>222</v>
      </c>
      <c r="BM264" s="247" t="s">
        <v>1207</v>
      </c>
    </row>
    <row r="265" s="2" customFormat="1" ht="21.75" customHeight="1">
      <c r="A265" s="37"/>
      <c r="B265" s="38"/>
      <c r="C265" s="235" t="s">
        <v>567</v>
      </c>
      <c r="D265" s="235" t="s">
        <v>135</v>
      </c>
      <c r="E265" s="236" t="s">
        <v>735</v>
      </c>
      <c r="F265" s="237" t="s">
        <v>736</v>
      </c>
      <c r="G265" s="238" t="s">
        <v>361</v>
      </c>
      <c r="H265" s="283"/>
      <c r="I265" s="240"/>
      <c r="J265" s="241">
        <f>ROUND(I265*H265,2)</f>
        <v>0</v>
      </c>
      <c r="K265" s="242"/>
      <c r="L265" s="43"/>
      <c r="M265" s="243" t="s">
        <v>1</v>
      </c>
      <c r="N265" s="244" t="s">
        <v>39</v>
      </c>
      <c r="O265" s="90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7" t="s">
        <v>222</v>
      </c>
      <c r="AT265" s="247" t="s">
        <v>135</v>
      </c>
      <c r="AU265" s="247" t="s">
        <v>140</v>
      </c>
      <c r="AY265" s="16" t="s">
        <v>132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6" t="s">
        <v>140</v>
      </c>
      <c r="BK265" s="248">
        <f>ROUND(I265*H265,2)</f>
        <v>0</v>
      </c>
      <c r="BL265" s="16" t="s">
        <v>222</v>
      </c>
      <c r="BM265" s="247" t="s">
        <v>1208</v>
      </c>
    </row>
    <row r="266" s="12" customFormat="1" ht="22.8" customHeight="1">
      <c r="A266" s="12"/>
      <c r="B266" s="219"/>
      <c r="C266" s="220"/>
      <c r="D266" s="221" t="s">
        <v>72</v>
      </c>
      <c r="E266" s="233" t="s">
        <v>738</v>
      </c>
      <c r="F266" s="233" t="s">
        <v>739</v>
      </c>
      <c r="G266" s="220"/>
      <c r="H266" s="220"/>
      <c r="I266" s="223"/>
      <c r="J266" s="234">
        <f>BK266</f>
        <v>0</v>
      </c>
      <c r="K266" s="220"/>
      <c r="L266" s="225"/>
      <c r="M266" s="226"/>
      <c r="N266" s="227"/>
      <c r="O266" s="227"/>
      <c r="P266" s="228">
        <f>SUM(P267:P271)</f>
        <v>0</v>
      </c>
      <c r="Q266" s="227"/>
      <c r="R266" s="228">
        <f>SUM(R267:R271)</f>
        <v>0.71060316000000001</v>
      </c>
      <c r="S266" s="227"/>
      <c r="T266" s="229">
        <f>SUM(T267:T271)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0" t="s">
        <v>140</v>
      </c>
      <c r="AT266" s="231" t="s">
        <v>72</v>
      </c>
      <c r="AU266" s="231" t="s">
        <v>81</v>
      </c>
      <c r="AY266" s="230" t="s">
        <v>132</v>
      </c>
      <c r="BK266" s="232">
        <f>SUM(BK267:BK271)</f>
        <v>0</v>
      </c>
    </row>
    <row r="267" s="2" customFormat="1" ht="21.75" customHeight="1">
      <c r="A267" s="37"/>
      <c r="B267" s="38"/>
      <c r="C267" s="235" t="s">
        <v>571</v>
      </c>
      <c r="D267" s="235" t="s">
        <v>135</v>
      </c>
      <c r="E267" s="236" t="s">
        <v>741</v>
      </c>
      <c r="F267" s="237" t="s">
        <v>742</v>
      </c>
      <c r="G267" s="238" t="s">
        <v>151</v>
      </c>
      <c r="H267" s="239">
        <v>45.347999999999999</v>
      </c>
      <c r="I267" s="240"/>
      <c r="J267" s="241">
        <f>ROUND(I267*H267,2)</f>
        <v>0</v>
      </c>
      <c r="K267" s="242"/>
      <c r="L267" s="43"/>
      <c r="M267" s="243" t="s">
        <v>1</v>
      </c>
      <c r="N267" s="244" t="s">
        <v>39</v>
      </c>
      <c r="O267" s="90"/>
      <c r="P267" s="245">
        <f>O267*H267</f>
        <v>0</v>
      </c>
      <c r="Q267" s="245">
        <v>0.01567</v>
      </c>
      <c r="R267" s="245">
        <f>Q267*H267</f>
        <v>0.71060316000000001</v>
      </c>
      <c r="S267" s="245">
        <v>0</v>
      </c>
      <c r="T267" s="24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7" t="s">
        <v>222</v>
      </c>
      <c r="AT267" s="247" t="s">
        <v>135</v>
      </c>
      <c r="AU267" s="247" t="s">
        <v>140</v>
      </c>
      <c r="AY267" s="16" t="s">
        <v>132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6" t="s">
        <v>140</v>
      </c>
      <c r="BK267" s="248">
        <f>ROUND(I267*H267,2)</f>
        <v>0</v>
      </c>
      <c r="BL267" s="16" t="s">
        <v>222</v>
      </c>
      <c r="BM267" s="247" t="s">
        <v>1209</v>
      </c>
    </row>
    <row r="268" s="13" customFormat="1">
      <c r="A268" s="13"/>
      <c r="B268" s="249"/>
      <c r="C268" s="250"/>
      <c r="D268" s="251" t="s">
        <v>142</v>
      </c>
      <c r="E268" s="252" t="s">
        <v>1</v>
      </c>
      <c r="F268" s="253" t="s">
        <v>171</v>
      </c>
      <c r="G268" s="250"/>
      <c r="H268" s="254">
        <v>22.553000000000001</v>
      </c>
      <c r="I268" s="255"/>
      <c r="J268" s="250"/>
      <c r="K268" s="250"/>
      <c r="L268" s="256"/>
      <c r="M268" s="257"/>
      <c r="N268" s="258"/>
      <c r="O268" s="258"/>
      <c r="P268" s="258"/>
      <c r="Q268" s="258"/>
      <c r="R268" s="258"/>
      <c r="S268" s="258"/>
      <c r="T268" s="25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0" t="s">
        <v>142</v>
      </c>
      <c r="AU268" s="260" t="s">
        <v>140</v>
      </c>
      <c r="AV268" s="13" t="s">
        <v>140</v>
      </c>
      <c r="AW268" s="13" t="s">
        <v>30</v>
      </c>
      <c r="AX268" s="13" t="s">
        <v>73</v>
      </c>
      <c r="AY268" s="260" t="s">
        <v>132</v>
      </c>
    </row>
    <row r="269" s="13" customFormat="1">
      <c r="A269" s="13"/>
      <c r="B269" s="249"/>
      <c r="C269" s="250"/>
      <c r="D269" s="251" t="s">
        <v>142</v>
      </c>
      <c r="E269" s="252" t="s">
        <v>1</v>
      </c>
      <c r="F269" s="253" t="s">
        <v>172</v>
      </c>
      <c r="G269" s="250"/>
      <c r="H269" s="254">
        <v>22.795000000000002</v>
      </c>
      <c r="I269" s="255"/>
      <c r="J269" s="250"/>
      <c r="K269" s="250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142</v>
      </c>
      <c r="AU269" s="260" t="s">
        <v>140</v>
      </c>
      <c r="AV269" s="13" t="s">
        <v>140</v>
      </c>
      <c r="AW269" s="13" t="s">
        <v>30</v>
      </c>
      <c r="AX269" s="13" t="s">
        <v>73</v>
      </c>
      <c r="AY269" s="260" t="s">
        <v>132</v>
      </c>
    </row>
    <row r="270" s="14" customFormat="1">
      <c r="A270" s="14"/>
      <c r="B270" s="261"/>
      <c r="C270" s="262"/>
      <c r="D270" s="251" t="s">
        <v>142</v>
      </c>
      <c r="E270" s="263" t="s">
        <v>1</v>
      </c>
      <c r="F270" s="264" t="s">
        <v>177</v>
      </c>
      <c r="G270" s="262"/>
      <c r="H270" s="265">
        <v>45.347999999999999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142</v>
      </c>
      <c r="AU270" s="271" t="s">
        <v>140</v>
      </c>
      <c r="AV270" s="14" t="s">
        <v>139</v>
      </c>
      <c r="AW270" s="14" t="s">
        <v>30</v>
      </c>
      <c r="AX270" s="14" t="s">
        <v>81</v>
      </c>
      <c r="AY270" s="271" t="s">
        <v>132</v>
      </c>
    </row>
    <row r="271" s="2" customFormat="1" ht="21.75" customHeight="1">
      <c r="A271" s="37"/>
      <c r="B271" s="38"/>
      <c r="C271" s="235" t="s">
        <v>575</v>
      </c>
      <c r="D271" s="235" t="s">
        <v>135</v>
      </c>
      <c r="E271" s="236" t="s">
        <v>745</v>
      </c>
      <c r="F271" s="237" t="s">
        <v>746</v>
      </c>
      <c r="G271" s="238" t="s">
        <v>361</v>
      </c>
      <c r="H271" s="283"/>
      <c r="I271" s="240"/>
      <c r="J271" s="241">
        <f>ROUND(I271*H271,2)</f>
        <v>0</v>
      </c>
      <c r="K271" s="242"/>
      <c r="L271" s="43"/>
      <c r="M271" s="243" t="s">
        <v>1</v>
      </c>
      <c r="N271" s="244" t="s">
        <v>39</v>
      </c>
      <c r="O271" s="90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7" t="s">
        <v>222</v>
      </c>
      <c r="AT271" s="247" t="s">
        <v>135</v>
      </c>
      <c r="AU271" s="247" t="s">
        <v>140</v>
      </c>
      <c r="AY271" s="16" t="s">
        <v>132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6" t="s">
        <v>140</v>
      </c>
      <c r="BK271" s="248">
        <f>ROUND(I271*H271,2)</f>
        <v>0</v>
      </c>
      <c r="BL271" s="16" t="s">
        <v>222</v>
      </c>
      <c r="BM271" s="247" t="s">
        <v>1210</v>
      </c>
    </row>
    <row r="272" s="12" customFormat="1" ht="22.8" customHeight="1">
      <c r="A272" s="12"/>
      <c r="B272" s="219"/>
      <c r="C272" s="220"/>
      <c r="D272" s="221" t="s">
        <v>72</v>
      </c>
      <c r="E272" s="233" t="s">
        <v>748</v>
      </c>
      <c r="F272" s="233" t="s">
        <v>749</v>
      </c>
      <c r="G272" s="220"/>
      <c r="H272" s="220"/>
      <c r="I272" s="223"/>
      <c r="J272" s="234">
        <f>BK272</f>
        <v>0</v>
      </c>
      <c r="K272" s="220"/>
      <c r="L272" s="225"/>
      <c r="M272" s="226"/>
      <c r="N272" s="227"/>
      <c r="O272" s="227"/>
      <c r="P272" s="228">
        <f>SUM(P273:P279)</f>
        <v>0</v>
      </c>
      <c r="Q272" s="227"/>
      <c r="R272" s="228">
        <f>SUM(R273:R279)</f>
        <v>0.0083999999999999995</v>
      </c>
      <c r="S272" s="227"/>
      <c r="T272" s="229">
        <f>SUM(T273:T279)</f>
        <v>0.0048999999999999998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0" t="s">
        <v>140</v>
      </c>
      <c r="AT272" s="231" t="s">
        <v>72</v>
      </c>
      <c r="AU272" s="231" t="s">
        <v>81</v>
      </c>
      <c r="AY272" s="230" t="s">
        <v>132</v>
      </c>
      <c r="BK272" s="232">
        <f>SUM(BK273:BK279)</f>
        <v>0</v>
      </c>
    </row>
    <row r="273" s="2" customFormat="1" ht="16.5" customHeight="1">
      <c r="A273" s="37"/>
      <c r="B273" s="38"/>
      <c r="C273" s="235" t="s">
        <v>579</v>
      </c>
      <c r="D273" s="235" t="s">
        <v>135</v>
      </c>
      <c r="E273" s="236" t="s">
        <v>751</v>
      </c>
      <c r="F273" s="237" t="s">
        <v>1211</v>
      </c>
      <c r="G273" s="238" t="s">
        <v>624</v>
      </c>
      <c r="H273" s="239">
        <v>1</v>
      </c>
      <c r="I273" s="240"/>
      <c r="J273" s="241">
        <f>ROUND(I273*H273,2)</f>
        <v>0</v>
      </c>
      <c r="K273" s="242"/>
      <c r="L273" s="43"/>
      <c r="M273" s="243" t="s">
        <v>1</v>
      </c>
      <c r="N273" s="244" t="s">
        <v>39</v>
      </c>
      <c r="O273" s="90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7" t="s">
        <v>222</v>
      </c>
      <c r="AT273" s="247" t="s">
        <v>135</v>
      </c>
      <c r="AU273" s="247" t="s">
        <v>140</v>
      </c>
      <c r="AY273" s="16" t="s">
        <v>132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6" t="s">
        <v>140</v>
      </c>
      <c r="BK273" s="248">
        <f>ROUND(I273*H273,2)</f>
        <v>0</v>
      </c>
      <c r="BL273" s="16" t="s">
        <v>222</v>
      </c>
      <c r="BM273" s="247" t="s">
        <v>1212</v>
      </c>
    </row>
    <row r="274" s="13" customFormat="1">
      <c r="A274" s="13"/>
      <c r="B274" s="249"/>
      <c r="C274" s="250"/>
      <c r="D274" s="251" t="s">
        <v>142</v>
      </c>
      <c r="E274" s="252" t="s">
        <v>1</v>
      </c>
      <c r="F274" s="253" t="s">
        <v>1213</v>
      </c>
      <c r="G274" s="250"/>
      <c r="H274" s="254">
        <v>1</v>
      </c>
      <c r="I274" s="255"/>
      <c r="J274" s="250"/>
      <c r="K274" s="250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142</v>
      </c>
      <c r="AU274" s="260" t="s">
        <v>140</v>
      </c>
      <c r="AV274" s="13" t="s">
        <v>140</v>
      </c>
      <c r="AW274" s="13" t="s">
        <v>30</v>
      </c>
      <c r="AX274" s="13" t="s">
        <v>81</v>
      </c>
      <c r="AY274" s="260" t="s">
        <v>132</v>
      </c>
    </row>
    <row r="275" s="2" customFormat="1" ht="16.5" customHeight="1">
      <c r="A275" s="37"/>
      <c r="B275" s="38"/>
      <c r="C275" s="235" t="s">
        <v>585</v>
      </c>
      <c r="D275" s="235" t="s">
        <v>135</v>
      </c>
      <c r="E275" s="236" t="s">
        <v>1214</v>
      </c>
      <c r="F275" s="237" t="s">
        <v>1215</v>
      </c>
      <c r="G275" s="238" t="s">
        <v>151</v>
      </c>
      <c r="H275" s="239">
        <v>7</v>
      </c>
      <c r="I275" s="240"/>
      <c r="J275" s="241">
        <f>ROUND(I275*H275,2)</f>
        <v>0</v>
      </c>
      <c r="K275" s="242"/>
      <c r="L275" s="43"/>
      <c r="M275" s="243" t="s">
        <v>1</v>
      </c>
      <c r="N275" s="244" t="s">
        <v>39</v>
      </c>
      <c r="O275" s="90"/>
      <c r="P275" s="245">
        <f>O275*H275</f>
        <v>0</v>
      </c>
      <c r="Q275" s="245">
        <v>0</v>
      </c>
      <c r="R275" s="245">
        <f>Q275*H275</f>
        <v>0</v>
      </c>
      <c r="S275" s="245">
        <v>0.00069999999999999999</v>
      </c>
      <c r="T275" s="246">
        <f>S275*H275</f>
        <v>0.0048999999999999998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7" t="s">
        <v>222</v>
      </c>
      <c r="AT275" s="247" t="s">
        <v>135</v>
      </c>
      <c r="AU275" s="247" t="s">
        <v>140</v>
      </c>
      <c r="AY275" s="16" t="s">
        <v>132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6" t="s">
        <v>140</v>
      </c>
      <c r="BK275" s="248">
        <f>ROUND(I275*H275,2)</f>
        <v>0</v>
      </c>
      <c r="BL275" s="16" t="s">
        <v>222</v>
      </c>
      <c r="BM275" s="247" t="s">
        <v>1216</v>
      </c>
    </row>
    <row r="276" s="2" customFormat="1" ht="21.75" customHeight="1">
      <c r="A276" s="37"/>
      <c r="B276" s="38"/>
      <c r="C276" s="272" t="s">
        <v>589</v>
      </c>
      <c r="D276" s="272" t="s">
        <v>227</v>
      </c>
      <c r="E276" s="273" t="s">
        <v>1217</v>
      </c>
      <c r="F276" s="274" t="s">
        <v>1218</v>
      </c>
      <c r="G276" s="275" t="s">
        <v>138</v>
      </c>
      <c r="H276" s="276">
        <v>7</v>
      </c>
      <c r="I276" s="277"/>
      <c r="J276" s="278">
        <f>ROUND(I276*H276,2)</f>
        <v>0</v>
      </c>
      <c r="K276" s="279"/>
      <c r="L276" s="280"/>
      <c r="M276" s="281" t="s">
        <v>1</v>
      </c>
      <c r="N276" s="282" t="s">
        <v>39</v>
      </c>
      <c r="O276" s="90"/>
      <c r="P276" s="245">
        <f>O276*H276</f>
        <v>0</v>
      </c>
      <c r="Q276" s="245">
        <v>0.0011999999999999999</v>
      </c>
      <c r="R276" s="245">
        <f>Q276*H276</f>
        <v>0.0083999999999999995</v>
      </c>
      <c r="S276" s="245">
        <v>0</v>
      </c>
      <c r="T276" s="24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7" t="s">
        <v>296</v>
      </c>
      <c r="AT276" s="247" t="s">
        <v>227</v>
      </c>
      <c r="AU276" s="247" t="s">
        <v>140</v>
      </c>
      <c r="AY276" s="16" t="s">
        <v>132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6" t="s">
        <v>140</v>
      </c>
      <c r="BK276" s="248">
        <f>ROUND(I276*H276,2)</f>
        <v>0</v>
      </c>
      <c r="BL276" s="16" t="s">
        <v>222</v>
      </c>
      <c r="BM276" s="247" t="s">
        <v>1219</v>
      </c>
    </row>
    <row r="277" s="2" customFormat="1" ht="21.75" customHeight="1">
      <c r="A277" s="37"/>
      <c r="B277" s="38"/>
      <c r="C277" s="235" t="s">
        <v>593</v>
      </c>
      <c r="D277" s="235" t="s">
        <v>135</v>
      </c>
      <c r="E277" s="236" t="s">
        <v>1220</v>
      </c>
      <c r="F277" s="237" t="s">
        <v>1221</v>
      </c>
      <c r="G277" s="238" t="s">
        <v>138</v>
      </c>
      <c r="H277" s="239">
        <v>7</v>
      </c>
      <c r="I277" s="240"/>
      <c r="J277" s="241">
        <f>ROUND(I277*H277,2)</f>
        <v>0</v>
      </c>
      <c r="K277" s="242"/>
      <c r="L277" s="43"/>
      <c r="M277" s="243" t="s">
        <v>1</v>
      </c>
      <c r="N277" s="244" t="s">
        <v>39</v>
      </c>
      <c r="O277" s="90"/>
      <c r="P277" s="245">
        <f>O277*H277</f>
        <v>0</v>
      </c>
      <c r="Q277" s="245">
        <v>0</v>
      </c>
      <c r="R277" s="245">
        <f>Q277*H277</f>
        <v>0</v>
      </c>
      <c r="S277" s="245">
        <v>0</v>
      </c>
      <c r="T277" s="24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7" t="s">
        <v>222</v>
      </c>
      <c r="AT277" s="247" t="s">
        <v>135</v>
      </c>
      <c r="AU277" s="247" t="s">
        <v>140</v>
      </c>
      <c r="AY277" s="16" t="s">
        <v>132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6" t="s">
        <v>140</v>
      </c>
      <c r="BK277" s="248">
        <f>ROUND(I277*H277,2)</f>
        <v>0</v>
      </c>
      <c r="BL277" s="16" t="s">
        <v>222</v>
      </c>
      <c r="BM277" s="247" t="s">
        <v>1222</v>
      </c>
    </row>
    <row r="278" s="2" customFormat="1" ht="21.75" customHeight="1">
      <c r="A278" s="37"/>
      <c r="B278" s="38"/>
      <c r="C278" s="235" t="s">
        <v>597</v>
      </c>
      <c r="D278" s="235" t="s">
        <v>135</v>
      </c>
      <c r="E278" s="236" t="s">
        <v>800</v>
      </c>
      <c r="F278" s="237" t="s">
        <v>801</v>
      </c>
      <c r="G278" s="238" t="s">
        <v>624</v>
      </c>
      <c r="H278" s="239">
        <v>1</v>
      </c>
      <c r="I278" s="240"/>
      <c r="J278" s="241">
        <f>ROUND(I278*H278,2)</f>
        <v>0</v>
      </c>
      <c r="K278" s="242"/>
      <c r="L278" s="43"/>
      <c r="M278" s="243" t="s">
        <v>1</v>
      </c>
      <c r="N278" s="244" t="s">
        <v>39</v>
      </c>
      <c r="O278" s="90"/>
      <c r="P278" s="245">
        <f>O278*H278</f>
        <v>0</v>
      </c>
      <c r="Q278" s="245">
        <v>0</v>
      </c>
      <c r="R278" s="245">
        <f>Q278*H278</f>
        <v>0</v>
      </c>
      <c r="S278" s="245">
        <v>0</v>
      </c>
      <c r="T278" s="24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7" t="s">
        <v>222</v>
      </c>
      <c r="AT278" s="247" t="s">
        <v>135</v>
      </c>
      <c r="AU278" s="247" t="s">
        <v>140</v>
      </c>
      <c r="AY278" s="16" t="s">
        <v>132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6" t="s">
        <v>140</v>
      </c>
      <c r="BK278" s="248">
        <f>ROUND(I278*H278,2)</f>
        <v>0</v>
      </c>
      <c r="BL278" s="16" t="s">
        <v>222</v>
      </c>
      <c r="BM278" s="247" t="s">
        <v>1223</v>
      </c>
    </row>
    <row r="279" s="2" customFormat="1" ht="21.75" customHeight="1">
      <c r="A279" s="37"/>
      <c r="B279" s="38"/>
      <c r="C279" s="235" t="s">
        <v>601</v>
      </c>
      <c r="D279" s="235" t="s">
        <v>135</v>
      </c>
      <c r="E279" s="236" t="s">
        <v>804</v>
      </c>
      <c r="F279" s="237" t="s">
        <v>805</v>
      </c>
      <c r="G279" s="238" t="s">
        <v>361</v>
      </c>
      <c r="H279" s="283"/>
      <c r="I279" s="240"/>
      <c r="J279" s="241">
        <f>ROUND(I279*H279,2)</f>
        <v>0</v>
      </c>
      <c r="K279" s="242"/>
      <c r="L279" s="43"/>
      <c r="M279" s="243" t="s">
        <v>1</v>
      </c>
      <c r="N279" s="244" t="s">
        <v>39</v>
      </c>
      <c r="O279" s="90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7" t="s">
        <v>222</v>
      </c>
      <c r="AT279" s="247" t="s">
        <v>135</v>
      </c>
      <c r="AU279" s="247" t="s">
        <v>140</v>
      </c>
      <c r="AY279" s="16" t="s">
        <v>132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6" t="s">
        <v>140</v>
      </c>
      <c r="BK279" s="248">
        <f>ROUND(I279*H279,2)</f>
        <v>0</v>
      </c>
      <c r="BL279" s="16" t="s">
        <v>222</v>
      </c>
      <c r="BM279" s="247" t="s">
        <v>1224</v>
      </c>
    </row>
    <row r="280" s="12" customFormat="1" ht="22.8" customHeight="1">
      <c r="A280" s="12"/>
      <c r="B280" s="219"/>
      <c r="C280" s="220"/>
      <c r="D280" s="221" t="s">
        <v>72</v>
      </c>
      <c r="E280" s="233" t="s">
        <v>851</v>
      </c>
      <c r="F280" s="233" t="s">
        <v>852</v>
      </c>
      <c r="G280" s="220"/>
      <c r="H280" s="220"/>
      <c r="I280" s="223"/>
      <c r="J280" s="234">
        <f>BK280</f>
        <v>0</v>
      </c>
      <c r="K280" s="220"/>
      <c r="L280" s="225"/>
      <c r="M280" s="226"/>
      <c r="N280" s="227"/>
      <c r="O280" s="227"/>
      <c r="P280" s="228">
        <f>SUM(P281:P301)</f>
        <v>0</v>
      </c>
      <c r="Q280" s="227"/>
      <c r="R280" s="228">
        <f>SUM(R281:R301)</f>
        <v>0.31709219999999999</v>
      </c>
      <c r="S280" s="227"/>
      <c r="T280" s="229">
        <f>SUM(T281:T301)</f>
        <v>0.71511999999999998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30" t="s">
        <v>140</v>
      </c>
      <c r="AT280" s="231" t="s">
        <v>72</v>
      </c>
      <c r="AU280" s="231" t="s">
        <v>81</v>
      </c>
      <c r="AY280" s="230" t="s">
        <v>132</v>
      </c>
      <c r="BK280" s="232">
        <f>SUM(BK281:BK301)</f>
        <v>0</v>
      </c>
    </row>
    <row r="281" s="2" customFormat="1" ht="16.5" customHeight="1">
      <c r="A281" s="37"/>
      <c r="B281" s="38"/>
      <c r="C281" s="235" t="s">
        <v>605</v>
      </c>
      <c r="D281" s="235" t="s">
        <v>135</v>
      </c>
      <c r="E281" s="236" t="s">
        <v>854</v>
      </c>
      <c r="F281" s="237" t="s">
        <v>855</v>
      </c>
      <c r="G281" s="238" t="s">
        <v>260</v>
      </c>
      <c r="H281" s="239">
        <v>34.899999999999999</v>
      </c>
      <c r="I281" s="240"/>
      <c r="J281" s="241">
        <f>ROUND(I281*H281,2)</f>
        <v>0</v>
      </c>
      <c r="K281" s="242"/>
      <c r="L281" s="43"/>
      <c r="M281" s="243" t="s">
        <v>1</v>
      </c>
      <c r="N281" s="244" t="s">
        <v>39</v>
      </c>
      <c r="O281" s="90"/>
      <c r="P281" s="245">
        <f>O281*H281</f>
        <v>0</v>
      </c>
      <c r="Q281" s="245">
        <v>0</v>
      </c>
      <c r="R281" s="245">
        <f>Q281*H281</f>
        <v>0</v>
      </c>
      <c r="S281" s="245">
        <v>0.001</v>
      </c>
      <c r="T281" s="246">
        <f>S281*H281</f>
        <v>0.0349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7" t="s">
        <v>222</v>
      </c>
      <c r="AT281" s="247" t="s">
        <v>135</v>
      </c>
      <c r="AU281" s="247" t="s">
        <v>140</v>
      </c>
      <c r="AY281" s="16" t="s">
        <v>132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6" t="s">
        <v>140</v>
      </c>
      <c r="BK281" s="248">
        <f>ROUND(I281*H281,2)</f>
        <v>0</v>
      </c>
      <c r="BL281" s="16" t="s">
        <v>222</v>
      </c>
      <c r="BM281" s="247" t="s">
        <v>1225</v>
      </c>
    </row>
    <row r="282" s="13" customFormat="1">
      <c r="A282" s="13"/>
      <c r="B282" s="249"/>
      <c r="C282" s="250"/>
      <c r="D282" s="251" t="s">
        <v>142</v>
      </c>
      <c r="E282" s="252" t="s">
        <v>1</v>
      </c>
      <c r="F282" s="253" t="s">
        <v>857</v>
      </c>
      <c r="G282" s="250"/>
      <c r="H282" s="254">
        <v>17.5</v>
      </c>
      <c r="I282" s="255"/>
      <c r="J282" s="250"/>
      <c r="K282" s="250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142</v>
      </c>
      <c r="AU282" s="260" t="s">
        <v>140</v>
      </c>
      <c r="AV282" s="13" t="s">
        <v>140</v>
      </c>
      <c r="AW282" s="13" t="s">
        <v>30</v>
      </c>
      <c r="AX282" s="13" t="s">
        <v>73</v>
      </c>
      <c r="AY282" s="260" t="s">
        <v>132</v>
      </c>
    </row>
    <row r="283" s="13" customFormat="1">
      <c r="A283" s="13"/>
      <c r="B283" s="249"/>
      <c r="C283" s="250"/>
      <c r="D283" s="251" t="s">
        <v>142</v>
      </c>
      <c r="E283" s="252" t="s">
        <v>1</v>
      </c>
      <c r="F283" s="253" t="s">
        <v>858</v>
      </c>
      <c r="G283" s="250"/>
      <c r="H283" s="254">
        <v>17.399999999999999</v>
      </c>
      <c r="I283" s="255"/>
      <c r="J283" s="250"/>
      <c r="K283" s="250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142</v>
      </c>
      <c r="AU283" s="260" t="s">
        <v>140</v>
      </c>
      <c r="AV283" s="13" t="s">
        <v>140</v>
      </c>
      <c r="AW283" s="13" t="s">
        <v>30</v>
      </c>
      <c r="AX283" s="13" t="s">
        <v>73</v>
      </c>
      <c r="AY283" s="260" t="s">
        <v>132</v>
      </c>
    </row>
    <row r="284" s="14" customFormat="1">
      <c r="A284" s="14"/>
      <c r="B284" s="261"/>
      <c r="C284" s="262"/>
      <c r="D284" s="251" t="s">
        <v>142</v>
      </c>
      <c r="E284" s="263" t="s">
        <v>1</v>
      </c>
      <c r="F284" s="264" t="s">
        <v>177</v>
      </c>
      <c r="G284" s="262"/>
      <c r="H284" s="265">
        <v>34.899999999999999</v>
      </c>
      <c r="I284" s="266"/>
      <c r="J284" s="262"/>
      <c r="K284" s="262"/>
      <c r="L284" s="267"/>
      <c r="M284" s="268"/>
      <c r="N284" s="269"/>
      <c r="O284" s="269"/>
      <c r="P284" s="269"/>
      <c r="Q284" s="269"/>
      <c r="R284" s="269"/>
      <c r="S284" s="269"/>
      <c r="T284" s="27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1" t="s">
        <v>142</v>
      </c>
      <c r="AU284" s="271" t="s">
        <v>140</v>
      </c>
      <c r="AV284" s="14" t="s">
        <v>139</v>
      </c>
      <c r="AW284" s="14" t="s">
        <v>30</v>
      </c>
      <c r="AX284" s="14" t="s">
        <v>81</v>
      </c>
      <c r="AY284" s="271" t="s">
        <v>132</v>
      </c>
    </row>
    <row r="285" s="2" customFormat="1" ht="21.75" customHeight="1">
      <c r="A285" s="37"/>
      <c r="B285" s="38"/>
      <c r="C285" s="235" t="s">
        <v>609</v>
      </c>
      <c r="D285" s="235" t="s">
        <v>135</v>
      </c>
      <c r="E285" s="236" t="s">
        <v>860</v>
      </c>
      <c r="F285" s="237" t="s">
        <v>861</v>
      </c>
      <c r="G285" s="238" t="s">
        <v>260</v>
      </c>
      <c r="H285" s="239">
        <v>34.899999999999999</v>
      </c>
      <c r="I285" s="240"/>
      <c r="J285" s="241">
        <f>ROUND(I285*H285,2)</f>
        <v>0</v>
      </c>
      <c r="K285" s="242"/>
      <c r="L285" s="43"/>
      <c r="M285" s="243" t="s">
        <v>1</v>
      </c>
      <c r="N285" s="244" t="s">
        <v>39</v>
      </c>
      <c r="O285" s="90"/>
      <c r="P285" s="245">
        <f>O285*H285</f>
        <v>0</v>
      </c>
      <c r="Q285" s="245">
        <v>2.0000000000000002E-05</v>
      </c>
      <c r="R285" s="245">
        <f>Q285*H285</f>
        <v>0.00069800000000000005</v>
      </c>
      <c r="S285" s="245">
        <v>0</v>
      </c>
      <c r="T285" s="24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7" t="s">
        <v>222</v>
      </c>
      <c r="AT285" s="247" t="s">
        <v>135</v>
      </c>
      <c r="AU285" s="247" t="s">
        <v>140</v>
      </c>
      <c r="AY285" s="16" t="s">
        <v>132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6" t="s">
        <v>140</v>
      </c>
      <c r="BK285" s="248">
        <f>ROUND(I285*H285,2)</f>
        <v>0</v>
      </c>
      <c r="BL285" s="16" t="s">
        <v>222</v>
      </c>
      <c r="BM285" s="247" t="s">
        <v>1226</v>
      </c>
    </row>
    <row r="286" s="13" customFormat="1">
      <c r="A286" s="13"/>
      <c r="B286" s="249"/>
      <c r="C286" s="250"/>
      <c r="D286" s="251" t="s">
        <v>142</v>
      </c>
      <c r="E286" s="252" t="s">
        <v>1</v>
      </c>
      <c r="F286" s="253" t="s">
        <v>857</v>
      </c>
      <c r="G286" s="250"/>
      <c r="H286" s="254">
        <v>17.5</v>
      </c>
      <c r="I286" s="255"/>
      <c r="J286" s="250"/>
      <c r="K286" s="250"/>
      <c r="L286" s="256"/>
      <c r="M286" s="257"/>
      <c r="N286" s="258"/>
      <c r="O286" s="258"/>
      <c r="P286" s="258"/>
      <c r="Q286" s="258"/>
      <c r="R286" s="258"/>
      <c r="S286" s="258"/>
      <c r="T286" s="25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0" t="s">
        <v>142</v>
      </c>
      <c r="AU286" s="260" t="s">
        <v>140</v>
      </c>
      <c r="AV286" s="13" t="s">
        <v>140</v>
      </c>
      <c r="AW286" s="13" t="s">
        <v>30</v>
      </c>
      <c r="AX286" s="13" t="s">
        <v>73</v>
      </c>
      <c r="AY286" s="260" t="s">
        <v>132</v>
      </c>
    </row>
    <row r="287" s="13" customFormat="1">
      <c r="A287" s="13"/>
      <c r="B287" s="249"/>
      <c r="C287" s="250"/>
      <c r="D287" s="251" t="s">
        <v>142</v>
      </c>
      <c r="E287" s="252" t="s">
        <v>1</v>
      </c>
      <c r="F287" s="253" t="s">
        <v>858</v>
      </c>
      <c r="G287" s="250"/>
      <c r="H287" s="254">
        <v>17.399999999999999</v>
      </c>
      <c r="I287" s="255"/>
      <c r="J287" s="250"/>
      <c r="K287" s="250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142</v>
      </c>
      <c r="AU287" s="260" t="s">
        <v>140</v>
      </c>
      <c r="AV287" s="13" t="s">
        <v>140</v>
      </c>
      <c r="AW287" s="13" t="s">
        <v>30</v>
      </c>
      <c r="AX287" s="13" t="s">
        <v>73</v>
      </c>
      <c r="AY287" s="260" t="s">
        <v>132</v>
      </c>
    </row>
    <row r="288" s="14" customFormat="1">
      <c r="A288" s="14"/>
      <c r="B288" s="261"/>
      <c r="C288" s="262"/>
      <c r="D288" s="251" t="s">
        <v>142</v>
      </c>
      <c r="E288" s="263" t="s">
        <v>1</v>
      </c>
      <c r="F288" s="264" t="s">
        <v>177</v>
      </c>
      <c r="G288" s="262"/>
      <c r="H288" s="265">
        <v>34.899999999999999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142</v>
      </c>
      <c r="AU288" s="271" t="s">
        <v>140</v>
      </c>
      <c r="AV288" s="14" t="s">
        <v>139</v>
      </c>
      <c r="AW288" s="14" t="s">
        <v>30</v>
      </c>
      <c r="AX288" s="14" t="s">
        <v>81</v>
      </c>
      <c r="AY288" s="271" t="s">
        <v>132</v>
      </c>
    </row>
    <row r="289" s="2" customFormat="1" ht="16.5" customHeight="1">
      <c r="A289" s="37"/>
      <c r="B289" s="38"/>
      <c r="C289" s="272" t="s">
        <v>613</v>
      </c>
      <c r="D289" s="272" t="s">
        <v>227</v>
      </c>
      <c r="E289" s="273" t="s">
        <v>865</v>
      </c>
      <c r="F289" s="274" t="s">
        <v>866</v>
      </c>
      <c r="G289" s="275" t="s">
        <v>260</v>
      </c>
      <c r="H289" s="276">
        <v>35.597999999999999</v>
      </c>
      <c r="I289" s="277"/>
      <c r="J289" s="278">
        <f>ROUND(I289*H289,2)</f>
        <v>0</v>
      </c>
      <c r="K289" s="279"/>
      <c r="L289" s="280"/>
      <c r="M289" s="281" t="s">
        <v>1</v>
      </c>
      <c r="N289" s="282" t="s">
        <v>39</v>
      </c>
      <c r="O289" s="90"/>
      <c r="P289" s="245">
        <f>O289*H289</f>
        <v>0</v>
      </c>
      <c r="Q289" s="245">
        <v>0.00020000000000000001</v>
      </c>
      <c r="R289" s="245">
        <f>Q289*H289</f>
        <v>0.0071196000000000002</v>
      </c>
      <c r="S289" s="245">
        <v>0</v>
      </c>
      <c r="T289" s="24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7" t="s">
        <v>296</v>
      </c>
      <c r="AT289" s="247" t="s">
        <v>227</v>
      </c>
      <c r="AU289" s="247" t="s">
        <v>140</v>
      </c>
      <c r="AY289" s="16" t="s">
        <v>132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6" t="s">
        <v>140</v>
      </c>
      <c r="BK289" s="248">
        <f>ROUND(I289*H289,2)</f>
        <v>0</v>
      </c>
      <c r="BL289" s="16" t="s">
        <v>222</v>
      </c>
      <c r="BM289" s="247" t="s">
        <v>1227</v>
      </c>
    </row>
    <row r="290" s="13" customFormat="1">
      <c r="A290" s="13"/>
      <c r="B290" s="249"/>
      <c r="C290" s="250"/>
      <c r="D290" s="251" t="s">
        <v>142</v>
      </c>
      <c r="E290" s="250"/>
      <c r="F290" s="253" t="s">
        <v>1228</v>
      </c>
      <c r="G290" s="250"/>
      <c r="H290" s="254">
        <v>35.597999999999999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142</v>
      </c>
      <c r="AU290" s="260" t="s">
        <v>140</v>
      </c>
      <c r="AV290" s="13" t="s">
        <v>140</v>
      </c>
      <c r="AW290" s="13" t="s">
        <v>4</v>
      </c>
      <c r="AX290" s="13" t="s">
        <v>81</v>
      </c>
      <c r="AY290" s="260" t="s">
        <v>132</v>
      </c>
    </row>
    <row r="291" s="2" customFormat="1" ht="16.5" customHeight="1">
      <c r="A291" s="37"/>
      <c r="B291" s="38"/>
      <c r="C291" s="235" t="s">
        <v>617</v>
      </c>
      <c r="D291" s="235" t="s">
        <v>135</v>
      </c>
      <c r="E291" s="236" t="s">
        <v>870</v>
      </c>
      <c r="F291" s="237" t="s">
        <v>871</v>
      </c>
      <c r="G291" s="238" t="s">
        <v>151</v>
      </c>
      <c r="H291" s="239">
        <v>45.347999999999999</v>
      </c>
      <c r="I291" s="240"/>
      <c r="J291" s="241">
        <f>ROUND(I291*H291,2)</f>
        <v>0</v>
      </c>
      <c r="K291" s="242"/>
      <c r="L291" s="43"/>
      <c r="M291" s="243" t="s">
        <v>1</v>
      </c>
      <c r="N291" s="244" t="s">
        <v>39</v>
      </c>
      <c r="O291" s="90"/>
      <c r="P291" s="245">
        <f>O291*H291</f>
        <v>0</v>
      </c>
      <c r="Q291" s="245">
        <v>0</v>
      </c>
      <c r="R291" s="245">
        <f>Q291*H291</f>
        <v>0</v>
      </c>
      <c r="S291" s="245">
        <v>0.014999999999999999</v>
      </c>
      <c r="T291" s="246">
        <f>S291*H291</f>
        <v>0.68021999999999994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7" t="s">
        <v>222</v>
      </c>
      <c r="AT291" s="247" t="s">
        <v>135</v>
      </c>
      <c r="AU291" s="247" t="s">
        <v>140</v>
      </c>
      <c r="AY291" s="16" t="s">
        <v>132</v>
      </c>
      <c r="BE291" s="248">
        <f>IF(N291="základní",J291,0)</f>
        <v>0</v>
      </c>
      <c r="BF291" s="248">
        <f>IF(N291="snížená",J291,0)</f>
        <v>0</v>
      </c>
      <c r="BG291" s="248">
        <f>IF(N291="zákl. přenesená",J291,0)</f>
        <v>0</v>
      </c>
      <c r="BH291" s="248">
        <f>IF(N291="sníž. přenesená",J291,0)</f>
        <v>0</v>
      </c>
      <c r="BI291" s="248">
        <f>IF(N291="nulová",J291,0)</f>
        <v>0</v>
      </c>
      <c r="BJ291" s="16" t="s">
        <v>140</v>
      </c>
      <c r="BK291" s="248">
        <f>ROUND(I291*H291,2)</f>
        <v>0</v>
      </c>
      <c r="BL291" s="16" t="s">
        <v>222</v>
      </c>
      <c r="BM291" s="247" t="s">
        <v>1229</v>
      </c>
    </row>
    <row r="292" s="13" customFormat="1">
      <c r="A292" s="13"/>
      <c r="B292" s="249"/>
      <c r="C292" s="250"/>
      <c r="D292" s="251" t="s">
        <v>142</v>
      </c>
      <c r="E292" s="252" t="s">
        <v>1</v>
      </c>
      <c r="F292" s="253" t="s">
        <v>873</v>
      </c>
      <c r="G292" s="250"/>
      <c r="H292" s="254">
        <v>22.795000000000002</v>
      </c>
      <c r="I292" s="255"/>
      <c r="J292" s="250"/>
      <c r="K292" s="250"/>
      <c r="L292" s="256"/>
      <c r="M292" s="257"/>
      <c r="N292" s="258"/>
      <c r="O292" s="258"/>
      <c r="P292" s="258"/>
      <c r="Q292" s="258"/>
      <c r="R292" s="258"/>
      <c r="S292" s="258"/>
      <c r="T292" s="25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0" t="s">
        <v>142</v>
      </c>
      <c r="AU292" s="260" t="s">
        <v>140</v>
      </c>
      <c r="AV292" s="13" t="s">
        <v>140</v>
      </c>
      <c r="AW292" s="13" t="s">
        <v>30</v>
      </c>
      <c r="AX292" s="13" t="s">
        <v>73</v>
      </c>
      <c r="AY292" s="260" t="s">
        <v>132</v>
      </c>
    </row>
    <row r="293" s="13" customFormat="1">
      <c r="A293" s="13"/>
      <c r="B293" s="249"/>
      <c r="C293" s="250"/>
      <c r="D293" s="251" t="s">
        <v>142</v>
      </c>
      <c r="E293" s="252" t="s">
        <v>1</v>
      </c>
      <c r="F293" s="253" t="s">
        <v>874</v>
      </c>
      <c r="G293" s="250"/>
      <c r="H293" s="254">
        <v>22.553000000000001</v>
      </c>
      <c r="I293" s="255"/>
      <c r="J293" s="250"/>
      <c r="K293" s="250"/>
      <c r="L293" s="256"/>
      <c r="M293" s="257"/>
      <c r="N293" s="258"/>
      <c r="O293" s="258"/>
      <c r="P293" s="258"/>
      <c r="Q293" s="258"/>
      <c r="R293" s="258"/>
      <c r="S293" s="258"/>
      <c r="T293" s="25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0" t="s">
        <v>142</v>
      </c>
      <c r="AU293" s="260" t="s">
        <v>140</v>
      </c>
      <c r="AV293" s="13" t="s">
        <v>140</v>
      </c>
      <c r="AW293" s="13" t="s">
        <v>30</v>
      </c>
      <c r="AX293" s="13" t="s">
        <v>73</v>
      </c>
      <c r="AY293" s="260" t="s">
        <v>132</v>
      </c>
    </row>
    <row r="294" s="14" customFormat="1">
      <c r="A294" s="14"/>
      <c r="B294" s="261"/>
      <c r="C294" s="262"/>
      <c r="D294" s="251" t="s">
        <v>142</v>
      </c>
      <c r="E294" s="263" t="s">
        <v>1</v>
      </c>
      <c r="F294" s="264" t="s">
        <v>177</v>
      </c>
      <c r="G294" s="262"/>
      <c r="H294" s="265">
        <v>45.347999999999999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142</v>
      </c>
      <c r="AU294" s="271" t="s">
        <v>140</v>
      </c>
      <c r="AV294" s="14" t="s">
        <v>139</v>
      </c>
      <c r="AW294" s="14" t="s">
        <v>30</v>
      </c>
      <c r="AX294" s="14" t="s">
        <v>81</v>
      </c>
      <c r="AY294" s="271" t="s">
        <v>132</v>
      </c>
    </row>
    <row r="295" s="2" customFormat="1" ht="16.5" customHeight="1">
      <c r="A295" s="37"/>
      <c r="B295" s="38"/>
      <c r="C295" s="235" t="s">
        <v>621</v>
      </c>
      <c r="D295" s="235" t="s">
        <v>135</v>
      </c>
      <c r="E295" s="236" t="s">
        <v>876</v>
      </c>
      <c r="F295" s="237" t="s">
        <v>877</v>
      </c>
      <c r="G295" s="238" t="s">
        <v>151</v>
      </c>
      <c r="H295" s="239">
        <v>45.347999999999999</v>
      </c>
      <c r="I295" s="240"/>
      <c r="J295" s="241">
        <f>ROUND(I295*H295,2)</f>
        <v>0</v>
      </c>
      <c r="K295" s="242"/>
      <c r="L295" s="43"/>
      <c r="M295" s="243" t="s">
        <v>1</v>
      </c>
      <c r="N295" s="244" t="s">
        <v>39</v>
      </c>
      <c r="O295" s="90"/>
      <c r="P295" s="245">
        <f>O295*H295</f>
        <v>0</v>
      </c>
      <c r="Q295" s="245">
        <v>0</v>
      </c>
      <c r="R295" s="245">
        <f>Q295*H295</f>
        <v>0</v>
      </c>
      <c r="S295" s="245">
        <v>0</v>
      </c>
      <c r="T295" s="24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7" t="s">
        <v>222</v>
      </c>
      <c r="AT295" s="247" t="s">
        <v>135</v>
      </c>
      <c r="AU295" s="247" t="s">
        <v>140</v>
      </c>
      <c r="AY295" s="16" t="s">
        <v>132</v>
      </c>
      <c r="BE295" s="248">
        <f>IF(N295="základní",J295,0)</f>
        <v>0</v>
      </c>
      <c r="BF295" s="248">
        <f>IF(N295="snížená",J295,0)</f>
        <v>0</v>
      </c>
      <c r="BG295" s="248">
        <f>IF(N295="zákl. přenesená",J295,0)</f>
        <v>0</v>
      </c>
      <c r="BH295" s="248">
        <f>IF(N295="sníž. přenesená",J295,0)</f>
        <v>0</v>
      </c>
      <c r="BI295" s="248">
        <f>IF(N295="nulová",J295,0)</f>
        <v>0</v>
      </c>
      <c r="BJ295" s="16" t="s">
        <v>140</v>
      </c>
      <c r="BK295" s="248">
        <f>ROUND(I295*H295,2)</f>
        <v>0</v>
      </c>
      <c r="BL295" s="16" t="s">
        <v>222</v>
      </c>
      <c r="BM295" s="247" t="s">
        <v>1230</v>
      </c>
    </row>
    <row r="296" s="2" customFormat="1" ht="21.75" customHeight="1">
      <c r="A296" s="37"/>
      <c r="B296" s="38"/>
      <c r="C296" s="272" t="s">
        <v>626</v>
      </c>
      <c r="D296" s="272" t="s">
        <v>227</v>
      </c>
      <c r="E296" s="273" t="s">
        <v>880</v>
      </c>
      <c r="F296" s="274" t="s">
        <v>881</v>
      </c>
      <c r="G296" s="275" t="s">
        <v>151</v>
      </c>
      <c r="H296" s="276">
        <v>49.883000000000003</v>
      </c>
      <c r="I296" s="277"/>
      <c r="J296" s="278">
        <f>ROUND(I296*H296,2)</f>
        <v>0</v>
      </c>
      <c r="K296" s="279"/>
      <c r="L296" s="280"/>
      <c r="M296" s="281" t="s">
        <v>1</v>
      </c>
      <c r="N296" s="282" t="s">
        <v>39</v>
      </c>
      <c r="O296" s="90"/>
      <c r="P296" s="245">
        <f>O296*H296</f>
        <v>0</v>
      </c>
      <c r="Q296" s="245">
        <v>0.0055999999999999999</v>
      </c>
      <c r="R296" s="245">
        <f>Q296*H296</f>
        <v>0.2793448</v>
      </c>
      <c r="S296" s="245">
        <v>0</v>
      </c>
      <c r="T296" s="24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7" t="s">
        <v>296</v>
      </c>
      <c r="AT296" s="247" t="s">
        <v>227</v>
      </c>
      <c r="AU296" s="247" t="s">
        <v>140</v>
      </c>
      <c r="AY296" s="16" t="s">
        <v>132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6" t="s">
        <v>140</v>
      </c>
      <c r="BK296" s="248">
        <f>ROUND(I296*H296,2)</f>
        <v>0</v>
      </c>
      <c r="BL296" s="16" t="s">
        <v>222</v>
      </c>
      <c r="BM296" s="247" t="s">
        <v>1231</v>
      </c>
    </row>
    <row r="297" s="13" customFormat="1">
      <c r="A297" s="13"/>
      <c r="B297" s="249"/>
      <c r="C297" s="250"/>
      <c r="D297" s="251" t="s">
        <v>142</v>
      </c>
      <c r="E297" s="250"/>
      <c r="F297" s="253" t="s">
        <v>883</v>
      </c>
      <c r="G297" s="250"/>
      <c r="H297" s="254">
        <v>49.883000000000003</v>
      </c>
      <c r="I297" s="255"/>
      <c r="J297" s="250"/>
      <c r="K297" s="250"/>
      <c r="L297" s="256"/>
      <c r="M297" s="257"/>
      <c r="N297" s="258"/>
      <c r="O297" s="258"/>
      <c r="P297" s="258"/>
      <c r="Q297" s="258"/>
      <c r="R297" s="258"/>
      <c r="S297" s="258"/>
      <c r="T297" s="25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0" t="s">
        <v>142</v>
      </c>
      <c r="AU297" s="260" t="s">
        <v>140</v>
      </c>
      <c r="AV297" s="13" t="s">
        <v>140</v>
      </c>
      <c r="AW297" s="13" t="s">
        <v>4</v>
      </c>
      <c r="AX297" s="13" t="s">
        <v>81</v>
      </c>
      <c r="AY297" s="260" t="s">
        <v>132</v>
      </c>
    </row>
    <row r="298" s="2" customFormat="1" ht="21.75" customHeight="1">
      <c r="A298" s="37"/>
      <c r="B298" s="38"/>
      <c r="C298" s="235" t="s">
        <v>630</v>
      </c>
      <c r="D298" s="235" t="s">
        <v>135</v>
      </c>
      <c r="E298" s="236" t="s">
        <v>885</v>
      </c>
      <c r="F298" s="237" t="s">
        <v>886</v>
      </c>
      <c r="G298" s="238" t="s">
        <v>151</v>
      </c>
      <c r="H298" s="239">
        <v>45.347999999999999</v>
      </c>
      <c r="I298" s="240"/>
      <c r="J298" s="241">
        <f>ROUND(I298*H298,2)</f>
        <v>0</v>
      </c>
      <c r="K298" s="242"/>
      <c r="L298" s="43"/>
      <c r="M298" s="243" t="s">
        <v>1</v>
      </c>
      <c r="N298" s="244" t="s">
        <v>39</v>
      </c>
      <c r="O298" s="90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7" t="s">
        <v>222</v>
      </c>
      <c r="AT298" s="247" t="s">
        <v>135</v>
      </c>
      <c r="AU298" s="247" t="s">
        <v>140</v>
      </c>
      <c r="AY298" s="16" t="s">
        <v>132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6" t="s">
        <v>140</v>
      </c>
      <c r="BK298" s="248">
        <f>ROUND(I298*H298,2)</f>
        <v>0</v>
      </c>
      <c r="BL298" s="16" t="s">
        <v>222</v>
      </c>
      <c r="BM298" s="247" t="s">
        <v>1232</v>
      </c>
    </row>
    <row r="299" s="2" customFormat="1" ht="16.5" customHeight="1">
      <c r="A299" s="37"/>
      <c r="B299" s="38"/>
      <c r="C299" s="272" t="s">
        <v>634</v>
      </c>
      <c r="D299" s="272" t="s">
        <v>227</v>
      </c>
      <c r="E299" s="273" t="s">
        <v>889</v>
      </c>
      <c r="F299" s="274" t="s">
        <v>890</v>
      </c>
      <c r="G299" s="275" t="s">
        <v>151</v>
      </c>
      <c r="H299" s="276">
        <v>49.883000000000003</v>
      </c>
      <c r="I299" s="277"/>
      <c r="J299" s="278">
        <f>ROUND(I299*H299,2)</f>
        <v>0</v>
      </c>
      <c r="K299" s="279"/>
      <c r="L299" s="280"/>
      <c r="M299" s="281" t="s">
        <v>1</v>
      </c>
      <c r="N299" s="282" t="s">
        <v>39</v>
      </c>
      <c r="O299" s="90"/>
      <c r="P299" s="245">
        <f>O299*H299</f>
        <v>0</v>
      </c>
      <c r="Q299" s="245">
        <v>0.00059999999999999995</v>
      </c>
      <c r="R299" s="245">
        <f>Q299*H299</f>
        <v>0.029929799999999999</v>
      </c>
      <c r="S299" s="245">
        <v>0</v>
      </c>
      <c r="T299" s="24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7" t="s">
        <v>296</v>
      </c>
      <c r="AT299" s="247" t="s">
        <v>227</v>
      </c>
      <c r="AU299" s="247" t="s">
        <v>140</v>
      </c>
      <c r="AY299" s="16" t="s">
        <v>132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6" t="s">
        <v>140</v>
      </c>
      <c r="BK299" s="248">
        <f>ROUND(I299*H299,2)</f>
        <v>0</v>
      </c>
      <c r="BL299" s="16" t="s">
        <v>222</v>
      </c>
      <c r="BM299" s="247" t="s">
        <v>1233</v>
      </c>
    </row>
    <row r="300" s="13" customFormat="1">
      <c r="A300" s="13"/>
      <c r="B300" s="249"/>
      <c r="C300" s="250"/>
      <c r="D300" s="251" t="s">
        <v>142</v>
      </c>
      <c r="E300" s="250"/>
      <c r="F300" s="253" t="s">
        <v>883</v>
      </c>
      <c r="G300" s="250"/>
      <c r="H300" s="254">
        <v>49.883000000000003</v>
      </c>
      <c r="I300" s="255"/>
      <c r="J300" s="250"/>
      <c r="K300" s="250"/>
      <c r="L300" s="256"/>
      <c r="M300" s="257"/>
      <c r="N300" s="258"/>
      <c r="O300" s="258"/>
      <c r="P300" s="258"/>
      <c r="Q300" s="258"/>
      <c r="R300" s="258"/>
      <c r="S300" s="258"/>
      <c r="T300" s="25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0" t="s">
        <v>142</v>
      </c>
      <c r="AU300" s="260" t="s">
        <v>140</v>
      </c>
      <c r="AV300" s="13" t="s">
        <v>140</v>
      </c>
      <c r="AW300" s="13" t="s">
        <v>4</v>
      </c>
      <c r="AX300" s="13" t="s">
        <v>81</v>
      </c>
      <c r="AY300" s="260" t="s">
        <v>132</v>
      </c>
    </row>
    <row r="301" s="2" customFormat="1" ht="21.75" customHeight="1">
      <c r="A301" s="37"/>
      <c r="B301" s="38"/>
      <c r="C301" s="235" t="s">
        <v>640</v>
      </c>
      <c r="D301" s="235" t="s">
        <v>135</v>
      </c>
      <c r="E301" s="236" t="s">
        <v>893</v>
      </c>
      <c r="F301" s="237" t="s">
        <v>894</v>
      </c>
      <c r="G301" s="238" t="s">
        <v>361</v>
      </c>
      <c r="H301" s="283"/>
      <c r="I301" s="240"/>
      <c r="J301" s="241">
        <f>ROUND(I301*H301,2)</f>
        <v>0</v>
      </c>
      <c r="K301" s="242"/>
      <c r="L301" s="43"/>
      <c r="M301" s="243" t="s">
        <v>1</v>
      </c>
      <c r="N301" s="244" t="s">
        <v>39</v>
      </c>
      <c r="O301" s="90"/>
      <c r="P301" s="245">
        <f>O301*H301</f>
        <v>0</v>
      </c>
      <c r="Q301" s="245">
        <v>0</v>
      </c>
      <c r="R301" s="245">
        <f>Q301*H301</f>
        <v>0</v>
      </c>
      <c r="S301" s="245">
        <v>0</v>
      </c>
      <c r="T301" s="24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7" t="s">
        <v>222</v>
      </c>
      <c r="AT301" s="247" t="s">
        <v>135</v>
      </c>
      <c r="AU301" s="247" t="s">
        <v>140</v>
      </c>
      <c r="AY301" s="16" t="s">
        <v>132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6" t="s">
        <v>140</v>
      </c>
      <c r="BK301" s="248">
        <f>ROUND(I301*H301,2)</f>
        <v>0</v>
      </c>
      <c r="BL301" s="16" t="s">
        <v>222</v>
      </c>
      <c r="BM301" s="247" t="s">
        <v>1234</v>
      </c>
    </row>
    <row r="302" s="12" customFormat="1" ht="22.8" customHeight="1">
      <c r="A302" s="12"/>
      <c r="B302" s="219"/>
      <c r="C302" s="220"/>
      <c r="D302" s="221" t="s">
        <v>72</v>
      </c>
      <c r="E302" s="233" t="s">
        <v>970</v>
      </c>
      <c r="F302" s="233" t="s">
        <v>971</v>
      </c>
      <c r="G302" s="220"/>
      <c r="H302" s="220"/>
      <c r="I302" s="223"/>
      <c r="J302" s="234">
        <f>BK302</f>
        <v>0</v>
      </c>
      <c r="K302" s="220"/>
      <c r="L302" s="225"/>
      <c r="M302" s="226"/>
      <c r="N302" s="227"/>
      <c r="O302" s="227"/>
      <c r="P302" s="228">
        <f>SUM(P303:P311)</f>
        <v>0</v>
      </c>
      <c r="Q302" s="227"/>
      <c r="R302" s="228">
        <f>SUM(R303:R311)</f>
        <v>0.0037500000000000003</v>
      </c>
      <c r="S302" s="227"/>
      <c r="T302" s="229">
        <f>SUM(T303:T311)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30" t="s">
        <v>140</v>
      </c>
      <c r="AT302" s="231" t="s">
        <v>72</v>
      </c>
      <c r="AU302" s="231" t="s">
        <v>81</v>
      </c>
      <c r="AY302" s="230" t="s">
        <v>132</v>
      </c>
      <c r="BK302" s="232">
        <f>SUM(BK303:BK311)</f>
        <v>0</v>
      </c>
    </row>
    <row r="303" s="2" customFormat="1" ht="21.75" customHeight="1">
      <c r="A303" s="37"/>
      <c r="B303" s="38"/>
      <c r="C303" s="235" t="s">
        <v>644</v>
      </c>
      <c r="D303" s="235" t="s">
        <v>135</v>
      </c>
      <c r="E303" s="236" t="s">
        <v>1235</v>
      </c>
      <c r="F303" s="237" t="s">
        <v>1236</v>
      </c>
      <c r="G303" s="238" t="s">
        <v>151</v>
      </c>
      <c r="H303" s="239">
        <v>8.75</v>
      </c>
      <c r="I303" s="240"/>
      <c r="J303" s="241">
        <f>ROUND(I303*H303,2)</f>
        <v>0</v>
      </c>
      <c r="K303" s="242"/>
      <c r="L303" s="43"/>
      <c r="M303" s="243" t="s">
        <v>1</v>
      </c>
      <c r="N303" s="244" t="s">
        <v>39</v>
      </c>
      <c r="O303" s="90"/>
      <c r="P303" s="245">
        <f>O303*H303</f>
        <v>0</v>
      </c>
      <c r="Q303" s="245">
        <v>0</v>
      </c>
      <c r="R303" s="245">
        <f>Q303*H303</f>
        <v>0</v>
      </c>
      <c r="S303" s="245">
        <v>0</v>
      </c>
      <c r="T303" s="24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7" t="s">
        <v>222</v>
      </c>
      <c r="AT303" s="247" t="s">
        <v>135</v>
      </c>
      <c r="AU303" s="247" t="s">
        <v>140</v>
      </c>
      <c r="AY303" s="16" t="s">
        <v>132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6" t="s">
        <v>140</v>
      </c>
      <c r="BK303" s="248">
        <f>ROUND(I303*H303,2)</f>
        <v>0</v>
      </c>
      <c r="BL303" s="16" t="s">
        <v>222</v>
      </c>
      <c r="BM303" s="247" t="s">
        <v>1237</v>
      </c>
    </row>
    <row r="304" s="2" customFormat="1" ht="21.75" customHeight="1">
      <c r="A304" s="37"/>
      <c r="B304" s="38"/>
      <c r="C304" s="235" t="s">
        <v>648</v>
      </c>
      <c r="D304" s="235" t="s">
        <v>135</v>
      </c>
      <c r="E304" s="236" t="s">
        <v>1238</v>
      </c>
      <c r="F304" s="237" t="s">
        <v>1239</v>
      </c>
      <c r="G304" s="238" t="s">
        <v>151</v>
      </c>
      <c r="H304" s="239">
        <v>8.75</v>
      </c>
      <c r="I304" s="240"/>
      <c r="J304" s="241">
        <f>ROUND(I304*H304,2)</f>
        <v>0</v>
      </c>
      <c r="K304" s="242"/>
      <c r="L304" s="43"/>
      <c r="M304" s="243" t="s">
        <v>1</v>
      </c>
      <c r="N304" s="244" t="s">
        <v>39</v>
      </c>
      <c r="O304" s="90"/>
      <c r="P304" s="245">
        <f>O304*H304</f>
        <v>0</v>
      </c>
      <c r="Q304" s="245">
        <v>0.00016000000000000001</v>
      </c>
      <c r="R304" s="245">
        <f>Q304*H304</f>
        <v>0.0014000000000000002</v>
      </c>
      <c r="S304" s="245">
        <v>0</v>
      </c>
      <c r="T304" s="24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7" t="s">
        <v>222</v>
      </c>
      <c r="AT304" s="247" t="s">
        <v>135</v>
      </c>
      <c r="AU304" s="247" t="s">
        <v>140</v>
      </c>
      <c r="AY304" s="16" t="s">
        <v>132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6" t="s">
        <v>140</v>
      </c>
      <c r="BK304" s="248">
        <f>ROUND(I304*H304,2)</f>
        <v>0</v>
      </c>
      <c r="BL304" s="16" t="s">
        <v>222</v>
      </c>
      <c r="BM304" s="247" t="s">
        <v>1240</v>
      </c>
    </row>
    <row r="305" s="13" customFormat="1">
      <c r="A305" s="13"/>
      <c r="B305" s="249"/>
      <c r="C305" s="250"/>
      <c r="D305" s="251" t="s">
        <v>142</v>
      </c>
      <c r="E305" s="252" t="s">
        <v>1</v>
      </c>
      <c r="F305" s="253" t="s">
        <v>1241</v>
      </c>
      <c r="G305" s="250"/>
      <c r="H305" s="254">
        <v>5</v>
      </c>
      <c r="I305" s="255"/>
      <c r="J305" s="250"/>
      <c r="K305" s="250"/>
      <c r="L305" s="256"/>
      <c r="M305" s="257"/>
      <c r="N305" s="258"/>
      <c r="O305" s="258"/>
      <c r="P305" s="258"/>
      <c r="Q305" s="258"/>
      <c r="R305" s="258"/>
      <c r="S305" s="258"/>
      <c r="T305" s="25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0" t="s">
        <v>142</v>
      </c>
      <c r="AU305" s="260" t="s">
        <v>140</v>
      </c>
      <c r="AV305" s="13" t="s">
        <v>140</v>
      </c>
      <c r="AW305" s="13" t="s">
        <v>30</v>
      </c>
      <c r="AX305" s="13" t="s">
        <v>73</v>
      </c>
      <c r="AY305" s="260" t="s">
        <v>132</v>
      </c>
    </row>
    <row r="306" s="13" customFormat="1">
      <c r="A306" s="13"/>
      <c r="B306" s="249"/>
      <c r="C306" s="250"/>
      <c r="D306" s="251" t="s">
        <v>142</v>
      </c>
      <c r="E306" s="252" t="s">
        <v>1</v>
      </c>
      <c r="F306" s="253" t="s">
        <v>1242</v>
      </c>
      <c r="G306" s="250"/>
      <c r="H306" s="254">
        <v>3.75</v>
      </c>
      <c r="I306" s="255"/>
      <c r="J306" s="250"/>
      <c r="K306" s="250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142</v>
      </c>
      <c r="AU306" s="260" t="s">
        <v>140</v>
      </c>
      <c r="AV306" s="13" t="s">
        <v>140</v>
      </c>
      <c r="AW306" s="13" t="s">
        <v>30</v>
      </c>
      <c r="AX306" s="13" t="s">
        <v>73</v>
      </c>
      <c r="AY306" s="260" t="s">
        <v>132</v>
      </c>
    </row>
    <row r="307" s="14" customFormat="1">
      <c r="A307" s="14"/>
      <c r="B307" s="261"/>
      <c r="C307" s="262"/>
      <c r="D307" s="251" t="s">
        <v>142</v>
      </c>
      <c r="E307" s="263" t="s">
        <v>1</v>
      </c>
      <c r="F307" s="264" t="s">
        <v>177</v>
      </c>
      <c r="G307" s="262"/>
      <c r="H307" s="265">
        <v>8.75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142</v>
      </c>
      <c r="AU307" s="271" t="s">
        <v>140</v>
      </c>
      <c r="AV307" s="14" t="s">
        <v>139</v>
      </c>
      <c r="AW307" s="14" t="s">
        <v>30</v>
      </c>
      <c r="AX307" s="14" t="s">
        <v>81</v>
      </c>
      <c r="AY307" s="271" t="s">
        <v>132</v>
      </c>
    </row>
    <row r="308" s="2" customFormat="1" ht="21.75" customHeight="1">
      <c r="A308" s="37"/>
      <c r="B308" s="38"/>
      <c r="C308" s="235" t="s">
        <v>652</v>
      </c>
      <c r="D308" s="235" t="s">
        <v>135</v>
      </c>
      <c r="E308" s="236" t="s">
        <v>984</v>
      </c>
      <c r="F308" s="237" t="s">
        <v>985</v>
      </c>
      <c r="G308" s="238" t="s">
        <v>260</v>
      </c>
      <c r="H308" s="239">
        <v>6</v>
      </c>
      <c r="I308" s="240"/>
      <c r="J308" s="241">
        <f>ROUND(I308*H308,2)</f>
        <v>0</v>
      </c>
      <c r="K308" s="242"/>
      <c r="L308" s="43"/>
      <c r="M308" s="243" t="s">
        <v>1</v>
      </c>
      <c r="N308" s="244" t="s">
        <v>39</v>
      </c>
      <c r="O308" s="90"/>
      <c r="P308" s="245">
        <f>O308*H308</f>
        <v>0</v>
      </c>
      <c r="Q308" s="245">
        <v>2.0000000000000002E-05</v>
      </c>
      <c r="R308" s="245">
        <f>Q308*H308</f>
        <v>0.00012000000000000002</v>
      </c>
      <c r="S308" s="245">
        <v>0</v>
      </c>
      <c r="T308" s="24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7" t="s">
        <v>222</v>
      </c>
      <c r="AT308" s="247" t="s">
        <v>135</v>
      </c>
      <c r="AU308" s="247" t="s">
        <v>140</v>
      </c>
      <c r="AY308" s="16" t="s">
        <v>132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6" t="s">
        <v>140</v>
      </c>
      <c r="BK308" s="248">
        <f>ROUND(I308*H308,2)</f>
        <v>0</v>
      </c>
      <c r="BL308" s="16" t="s">
        <v>222</v>
      </c>
      <c r="BM308" s="247" t="s">
        <v>1243</v>
      </c>
    </row>
    <row r="309" s="2" customFormat="1" ht="21.75" customHeight="1">
      <c r="A309" s="37"/>
      <c r="B309" s="38"/>
      <c r="C309" s="235" t="s">
        <v>657</v>
      </c>
      <c r="D309" s="235" t="s">
        <v>135</v>
      </c>
      <c r="E309" s="236" t="s">
        <v>988</v>
      </c>
      <c r="F309" s="237" t="s">
        <v>989</v>
      </c>
      <c r="G309" s="238" t="s">
        <v>260</v>
      </c>
      <c r="H309" s="239">
        <v>6</v>
      </c>
      <c r="I309" s="240"/>
      <c r="J309" s="241">
        <f>ROUND(I309*H309,2)</f>
        <v>0</v>
      </c>
      <c r="K309" s="242"/>
      <c r="L309" s="43"/>
      <c r="M309" s="243" t="s">
        <v>1</v>
      </c>
      <c r="N309" s="244" t="s">
        <v>39</v>
      </c>
      <c r="O309" s="90"/>
      <c r="P309" s="245">
        <f>O309*H309</f>
        <v>0</v>
      </c>
      <c r="Q309" s="245">
        <v>6.0000000000000002E-05</v>
      </c>
      <c r="R309" s="245">
        <f>Q309*H309</f>
        <v>0.00036000000000000002</v>
      </c>
      <c r="S309" s="245">
        <v>0</v>
      </c>
      <c r="T309" s="24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7" t="s">
        <v>222</v>
      </c>
      <c r="AT309" s="247" t="s">
        <v>135</v>
      </c>
      <c r="AU309" s="247" t="s">
        <v>140</v>
      </c>
      <c r="AY309" s="16" t="s">
        <v>132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6" t="s">
        <v>140</v>
      </c>
      <c r="BK309" s="248">
        <f>ROUND(I309*H309,2)</f>
        <v>0</v>
      </c>
      <c r="BL309" s="16" t="s">
        <v>222</v>
      </c>
      <c r="BM309" s="247" t="s">
        <v>1244</v>
      </c>
    </row>
    <row r="310" s="2" customFormat="1" ht="21.75" customHeight="1">
      <c r="A310" s="37"/>
      <c r="B310" s="38"/>
      <c r="C310" s="235" t="s">
        <v>661</v>
      </c>
      <c r="D310" s="235" t="s">
        <v>135</v>
      </c>
      <c r="E310" s="236" t="s">
        <v>1245</v>
      </c>
      <c r="F310" s="237" t="s">
        <v>1246</v>
      </c>
      <c r="G310" s="238" t="s">
        <v>151</v>
      </c>
      <c r="H310" s="239">
        <v>8.75</v>
      </c>
      <c r="I310" s="240"/>
      <c r="J310" s="241">
        <f>ROUND(I310*H310,2)</f>
        <v>0</v>
      </c>
      <c r="K310" s="242"/>
      <c r="L310" s="43"/>
      <c r="M310" s="243" t="s">
        <v>1</v>
      </c>
      <c r="N310" s="244" t="s">
        <v>39</v>
      </c>
      <c r="O310" s="90"/>
      <c r="P310" s="245">
        <f>O310*H310</f>
        <v>0</v>
      </c>
      <c r="Q310" s="245">
        <v>0.00020000000000000001</v>
      </c>
      <c r="R310" s="245">
        <f>Q310*H310</f>
        <v>0.00175</v>
      </c>
      <c r="S310" s="245">
        <v>0</v>
      </c>
      <c r="T310" s="24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7" t="s">
        <v>222</v>
      </c>
      <c r="AT310" s="247" t="s">
        <v>135</v>
      </c>
      <c r="AU310" s="247" t="s">
        <v>140</v>
      </c>
      <c r="AY310" s="16" t="s">
        <v>132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6" t="s">
        <v>140</v>
      </c>
      <c r="BK310" s="248">
        <f>ROUND(I310*H310,2)</f>
        <v>0</v>
      </c>
      <c r="BL310" s="16" t="s">
        <v>222</v>
      </c>
      <c r="BM310" s="247" t="s">
        <v>1247</v>
      </c>
    </row>
    <row r="311" s="2" customFormat="1" ht="21.75" customHeight="1">
      <c r="A311" s="37"/>
      <c r="B311" s="38"/>
      <c r="C311" s="235" t="s">
        <v>666</v>
      </c>
      <c r="D311" s="235" t="s">
        <v>135</v>
      </c>
      <c r="E311" s="236" t="s">
        <v>992</v>
      </c>
      <c r="F311" s="237" t="s">
        <v>993</v>
      </c>
      <c r="G311" s="238" t="s">
        <v>260</v>
      </c>
      <c r="H311" s="239">
        <v>6</v>
      </c>
      <c r="I311" s="240"/>
      <c r="J311" s="241">
        <f>ROUND(I311*H311,2)</f>
        <v>0</v>
      </c>
      <c r="K311" s="242"/>
      <c r="L311" s="43"/>
      <c r="M311" s="243" t="s">
        <v>1</v>
      </c>
      <c r="N311" s="244" t="s">
        <v>39</v>
      </c>
      <c r="O311" s="90"/>
      <c r="P311" s="245">
        <f>O311*H311</f>
        <v>0</v>
      </c>
      <c r="Q311" s="245">
        <v>2.0000000000000002E-05</v>
      </c>
      <c r="R311" s="245">
        <f>Q311*H311</f>
        <v>0.00012000000000000002</v>
      </c>
      <c r="S311" s="245">
        <v>0</v>
      </c>
      <c r="T311" s="24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7" t="s">
        <v>222</v>
      </c>
      <c r="AT311" s="247" t="s">
        <v>135</v>
      </c>
      <c r="AU311" s="247" t="s">
        <v>140</v>
      </c>
      <c r="AY311" s="16" t="s">
        <v>132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6" t="s">
        <v>140</v>
      </c>
      <c r="BK311" s="248">
        <f>ROUND(I311*H311,2)</f>
        <v>0</v>
      </c>
      <c r="BL311" s="16" t="s">
        <v>222</v>
      </c>
      <c r="BM311" s="247" t="s">
        <v>1248</v>
      </c>
    </row>
    <row r="312" s="12" customFormat="1" ht="22.8" customHeight="1">
      <c r="A312" s="12"/>
      <c r="B312" s="219"/>
      <c r="C312" s="220"/>
      <c r="D312" s="221" t="s">
        <v>72</v>
      </c>
      <c r="E312" s="233" t="s">
        <v>995</v>
      </c>
      <c r="F312" s="233" t="s">
        <v>996</v>
      </c>
      <c r="G312" s="220"/>
      <c r="H312" s="220"/>
      <c r="I312" s="223"/>
      <c r="J312" s="234">
        <f>BK312</f>
        <v>0</v>
      </c>
      <c r="K312" s="220"/>
      <c r="L312" s="225"/>
      <c r="M312" s="226"/>
      <c r="N312" s="227"/>
      <c r="O312" s="227"/>
      <c r="P312" s="228">
        <f>SUM(P313:P336)</f>
        <v>0</v>
      </c>
      <c r="Q312" s="227"/>
      <c r="R312" s="228">
        <f>SUM(R313:R336)</f>
        <v>0.44454515</v>
      </c>
      <c r="S312" s="227"/>
      <c r="T312" s="229">
        <f>SUM(T313:T336)</f>
        <v>0.091944250000000005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30" t="s">
        <v>140</v>
      </c>
      <c r="AT312" s="231" t="s">
        <v>72</v>
      </c>
      <c r="AU312" s="231" t="s">
        <v>81</v>
      </c>
      <c r="AY312" s="230" t="s">
        <v>132</v>
      </c>
      <c r="BK312" s="232">
        <f>SUM(BK313:BK336)</f>
        <v>0</v>
      </c>
    </row>
    <row r="313" s="2" customFormat="1" ht="16.5" customHeight="1">
      <c r="A313" s="37"/>
      <c r="B313" s="38"/>
      <c r="C313" s="235" t="s">
        <v>670</v>
      </c>
      <c r="D313" s="235" t="s">
        <v>135</v>
      </c>
      <c r="E313" s="236" t="s">
        <v>998</v>
      </c>
      <c r="F313" s="237" t="s">
        <v>999</v>
      </c>
      <c r="G313" s="238" t="s">
        <v>151</v>
      </c>
      <c r="H313" s="239">
        <v>291.17500000000001</v>
      </c>
      <c r="I313" s="240"/>
      <c r="J313" s="241">
        <f>ROUND(I313*H313,2)</f>
        <v>0</v>
      </c>
      <c r="K313" s="242"/>
      <c r="L313" s="43"/>
      <c r="M313" s="243" t="s">
        <v>1</v>
      </c>
      <c r="N313" s="244" t="s">
        <v>39</v>
      </c>
      <c r="O313" s="90"/>
      <c r="P313" s="245">
        <f>O313*H313</f>
        <v>0</v>
      </c>
      <c r="Q313" s="245">
        <v>0.001</v>
      </c>
      <c r="R313" s="245">
        <f>Q313*H313</f>
        <v>0.29117500000000002</v>
      </c>
      <c r="S313" s="245">
        <v>0.00031</v>
      </c>
      <c r="T313" s="246">
        <f>S313*H313</f>
        <v>0.090264250000000004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47" t="s">
        <v>222</v>
      </c>
      <c r="AT313" s="247" t="s">
        <v>135</v>
      </c>
      <c r="AU313" s="247" t="s">
        <v>140</v>
      </c>
      <c r="AY313" s="16" t="s">
        <v>132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6" t="s">
        <v>140</v>
      </c>
      <c r="BK313" s="248">
        <f>ROUND(I313*H313,2)</f>
        <v>0</v>
      </c>
      <c r="BL313" s="16" t="s">
        <v>222</v>
      </c>
      <c r="BM313" s="247" t="s">
        <v>1249</v>
      </c>
    </row>
    <row r="314" s="13" customFormat="1">
      <c r="A314" s="13"/>
      <c r="B314" s="249"/>
      <c r="C314" s="250"/>
      <c r="D314" s="251" t="s">
        <v>142</v>
      </c>
      <c r="E314" s="252" t="s">
        <v>1</v>
      </c>
      <c r="F314" s="253" t="s">
        <v>1250</v>
      </c>
      <c r="G314" s="250"/>
      <c r="H314" s="254">
        <v>291.17500000000001</v>
      </c>
      <c r="I314" s="255"/>
      <c r="J314" s="250"/>
      <c r="K314" s="250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142</v>
      </c>
      <c r="AU314" s="260" t="s">
        <v>140</v>
      </c>
      <c r="AV314" s="13" t="s">
        <v>140</v>
      </c>
      <c r="AW314" s="13" t="s">
        <v>30</v>
      </c>
      <c r="AX314" s="13" t="s">
        <v>73</v>
      </c>
      <c r="AY314" s="260" t="s">
        <v>132</v>
      </c>
    </row>
    <row r="315" s="14" customFormat="1">
      <c r="A315" s="14"/>
      <c r="B315" s="261"/>
      <c r="C315" s="262"/>
      <c r="D315" s="251" t="s">
        <v>142</v>
      </c>
      <c r="E315" s="263" t="s">
        <v>1</v>
      </c>
      <c r="F315" s="264" t="s">
        <v>177</v>
      </c>
      <c r="G315" s="262"/>
      <c r="H315" s="265">
        <v>291.17500000000001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1" t="s">
        <v>142</v>
      </c>
      <c r="AU315" s="271" t="s">
        <v>140</v>
      </c>
      <c r="AV315" s="14" t="s">
        <v>139</v>
      </c>
      <c r="AW315" s="14" t="s">
        <v>30</v>
      </c>
      <c r="AX315" s="14" t="s">
        <v>81</v>
      </c>
      <c r="AY315" s="271" t="s">
        <v>132</v>
      </c>
    </row>
    <row r="316" s="2" customFormat="1" ht="16.5" customHeight="1">
      <c r="A316" s="37"/>
      <c r="B316" s="38"/>
      <c r="C316" s="235" t="s">
        <v>674</v>
      </c>
      <c r="D316" s="235" t="s">
        <v>135</v>
      </c>
      <c r="E316" s="236" t="s">
        <v>1251</v>
      </c>
      <c r="F316" s="237" t="s">
        <v>1252</v>
      </c>
      <c r="G316" s="238" t="s">
        <v>151</v>
      </c>
      <c r="H316" s="239">
        <v>6.7199999999999998</v>
      </c>
      <c r="I316" s="240"/>
      <c r="J316" s="241">
        <f>ROUND(I316*H316,2)</f>
        <v>0</v>
      </c>
      <c r="K316" s="242"/>
      <c r="L316" s="43"/>
      <c r="M316" s="243" t="s">
        <v>1</v>
      </c>
      <c r="N316" s="244" t="s">
        <v>39</v>
      </c>
      <c r="O316" s="90"/>
      <c r="P316" s="245">
        <f>O316*H316</f>
        <v>0</v>
      </c>
      <c r="Q316" s="245">
        <v>3.0000000000000001E-05</v>
      </c>
      <c r="R316" s="245">
        <f>Q316*H316</f>
        <v>0.00020159999999999999</v>
      </c>
      <c r="S316" s="245">
        <v>0</v>
      </c>
      <c r="T316" s="24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7" t="s">
        <v>222</v>
      </c>
      <c r="AT316" s="247" t="s">
        <v>135</v>
      </c>
      <c r="AU316" s="247" t="s">
        <v>140</v>
      </c>
      <c r="AY316" s="16" t="s">
        <v>132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6" t="s">
        <v>140</v>
      </c>
      <c r="BK316" s="248">
        <f>ROUND(I316*H316,2)</f>
        <v>0</v>
      </c>
      <c r="BL316" s="16" t="s">
        <v>222</v>
      </c>
      <c r="BM316" s="247" t="s">
        <v>1253</v>
      </c>
    </row>
    <row r="317" s="2" customFormat="1" ht="21.75" customHeight="1">
      <c r="A317" s="37"/>
      <c r="B317" s="38"/>
      <c r="C317" s="235" t="s">
        <v>678</v>
      </c>
      <c r="D317" s="235" t="s">
        <v>135</v>
      </c>
      <c r="E317" s="236" t="s">
        <v>1254</v>
      </c>
      <c r="F317" s="237" t="s">
        <v>1255</v>
      </c>
      <c r="G317" s="238" t="s">
        <v>151</v>
      </c>
      <c r="H317" s="239">
        <v>6.7199999999999998</v>
      </c>
      <c r="I317" s="240"/>
      <c r="J317" s="241">
        <f>ROUND(I317*H317,2)</f>
        <v>0</v>
      </c>
      <c r="K317" s="242"/>
      <c r="L317" s="43"/>
      <c r="M317" s="243" t="s">
        <v>1</v>
      </c>
      <c r="N317" s="244" t="s">
        <v>39</v>
      </c>
      <c r="O317" s="90"/>
      <c r="P317" s="245">
        <f>O317*H317</f>
        <v>0</v>
      </c>
      <c r="Q317" s="245">
        <v>0</v>
      </c>
      <c r="R317" s="245">
        <f>Q317*H317</f>
        <v>0</v>
      </c>
      <c r="S317" s="245">
        <v>0.00025000000000000001</v>
      </c>
      <c r="T317" s="246">
        <f>S317*H317</f>
        <v>0.0016800000000000001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7" t="s">
        <v>222</v>
      </c>
      <c r="AT317" s="247" t="s">
        <v>135</v>
      </c>
      <c r="AU317" s="247" t="s">
        <v>140</v>
      </c>
      <c r="AY317" s="16" t="s">
        <v>132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6" t="s">
        <v>140</v>
      </c>
      <c r="BK317" s="248">
        <f>ROUND(I317*H317,2)</f>
        <v>0</v>
      </c>
      <c r="BL317" s="16" t="s">
        <v>222</v>
      </c>
      <c r="BM317" s="247" t="s">
        <v>1256</v>
      </c>
    </row>
    <row r="318" s="13" customFormat="1">
      <c r="A318" s="13"/>
      <c r="B318" s="249"/>
      <c r="C318" s="250"/>
      <c r="D318" s="251" t="s">
        <v>142</v>
      </c>
      <c r="E318" s="252" t="s">
        <v>1</v>
      </c>
      <c r="F318" s="253" t="s">
        <v>1257</v>
      </c>
      <c r="G318" s="250"/>
      <c r="H318" s="254">
        <v>6.7199999999999998</v>
      </c>
      <c r="I318" s="255"/>
      <c r="J318" s="250"/>
      <c r="K318" s="250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142</v>
      </c>
      <c r="AU318" s="260" t="s">
        <v>140</v>
      </c>
      <c r="AV318" s="13" t="s">
        <v>140</v>
      </c>
      <c r="AW318" s="13" t="s">
        <v>30</v>
      </c>
      <c r="AX318" s="13" t="s">
        <v>73</v>
      </c>
      <c r="AY318" s="260" t="s">
        <v>132</v>
      </c>
    </row>
    <row r="319" s="14" customFormat="1">
      <c r="A319" s="14"/>
      <c r="B319" s="261"/>
      <c r="C319" s="262"/>
      <c r="D319" s="251" t="s">
        <v>142</v>
      </c>
      <c r="E319" s="263" t="s">
        <v>1</v>
      </c>
      <c r="F319" s="264" t="s">
        <v>177</v>
      </c>
      <c r="G319" s="262"/>
      <c r="H319" s="265">
        <v>6.7199999999999998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142</v>
      </c>
      <c r="AU319" s="271" t="s">
        <v>140</v>
      </c>
      <c r="AV319" s="14" t="s">
        <v>139</v>
      </c>
      <c r="AW319" s="14" t="s">
        <v>30</v>
      </c>
      <c r="AX319" s="14" t="s">
        <v>81</v>
      </c>
      <c r="AY319" s="271" t="s">
        <v>132</v>
      </c>
    </row>
    <row r="320" s="2" customFormat="1" ht="21.75" customHeight="1">
      <c r="A320" s="37"/>
      <c r="B320" s="38"/>
      <c r="C320" s="235" t="s">
        <v>682</v>
      </c>
      <c r="D320" s="235" t="s">
        <v>135</v>
      </c>
      <c r="E320" s="236" t="s">
        <v>1009</v>
      </c>
      <c r="F320" s="237" t="s">
        <v>1010</v>
      </c>
      <c r="G320" s="238" t="s">
        <v>138</v>
      </c>
      <c r="H320" s="239">
        <v>15</v>
      </c>
      <c r="I320" s="240"/>
      <c r="J320" s="241">
        <f>ROUND(I320*H320,2)</f>
        <v>0</v>
      </c>
      <c r="K320" s="242"/>
      <c r="L320" s="43"/>
      <c r="M320" s="243" t="s">
        <v>1</v>
      </c>
      <c r="N320" s="244" t="s">
        <v>39</v>
      </c>
      <c r="O320" s="90"/>
      <c r="P320" s="245">
        <f>O320*H320</f>
        <v>0</v>
      </c>
      <c r="Q320" s="245">
        <v>0.00048000000000000001</v>
      </c>
      <c r="R320" s="245">
        <f>Q320*H320</f>
        <v>0.0071999999999999998</v>
      </c>
      <c r="S320" s="245">
        <v>0</v>
      </c>
      <c r="T320" s="24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47" t="s">
        <v>222</v>
      </c>
      <c r="AT320" s="247" t="s">
        <v>135</v>
      </c>
      <c r="AU320" s="247" t="s">
        <v>140</v>
      </c>
      <c r="AY320" s="16" t="s">
        <v>132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6" t="s">
        <v>140</v>
      </c>
      <c r="BK320" s="248">
        <f>ROUND(I320*H320,2)</f>
        <v>0</v>
      </c>
      <c r="BL320" s="16" t="s">
        <v>222</v>
      </c>
      <c r="BM320" s="247" t="s">
        <v>1258</v>
      </c>
    </row>
    <row r="321" s="2" customFormat="1" ht="16.5" customHeight="1">
      <c r="A321" s="37"/>
      <c r="B321" s="38"/>
      <c r="C321" s="235" t="s">
        <v>686</v>
      </c>
      <c r="D321" s="235" t="s">
        <v>135</v>
      </c>
      <c r="E321" s="236" t="s">
        <v>1013</v>
      </c>
      <c r="F321" s="237" t="s">
        <v>1014</v>
      </c>
      <c r="G321" s="238" t="s">
        <v>151</v>
      </c>
      <c r="H321" s="239">
        <v>75.207999999999998</v>
      </c>
      <c r="I321" s="240"/>
      <c r="J321" s="241">
        <f>ROUND(I321*H321,2)</f>
        <v>0</v>
      </c>
      <c r="K321" s="242"/>
      <c r="L321" s="43"/>
      <c r="M321" s="243" t="s">
        <v>1</v>
      </c>
      <c r="N321" s="244" t="s">
        <v>39</v>
      </c>
      <c r="O321" s="90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7" t="s">
        <v>222</v>
      </c>
      <c r="AT321" s="247" t="s">
        <v>135</v>
      </c>
      <c r="AU321" s="247" t="s">
        <v>140</v>
      </c>
      <c r="AY321" s="16" t="s">
        <v>132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6" t="s">
        <v>140</v>
      </c>
      <c r="BK321" s="248">
        <f>ROUND(I321*H321,2)</f>
        <v>0</v>
      </c>
      <c r="BL321" s="16" t="s">
        <v>222</v>
      </c>
      <c r="BM321" s="247" t="s">
        <v>1259</v>
      </c>
    </row>
    <row r="322" s="13" customFormat="1">
      <c r="A322" s="13"/>
      <c r="B322" s="249"/>
      <c r="C322" s="250"/>
      <c r="D322" s="251" t="s">
        <v>142</v>
      </c>
      <c r="E322" s="252" t="s">
        <v>1</v>
      </c>
      <c r="F322" s="253" t="s">
        <v>1016</v>
      </c>
      <c r="G322" s="250"/>
      <c r="H322" s="254">
        <v>75.207999999999998</v>
      </c>
      <c r="I322" s="255"/>
      <c r="J322" s="250"/>
      <c r="K322" s="250"/>
      <c r="L322" s="256"/>
      <c r="M322" s="257"/>
      <c r="N322" s="258"/>
      <c r="O322" s="258"/>
      <c r="P322" s="258"/>
      <c r="Q322" s="258"/>
      <c r="R322" s="258"/>
      <c r="S322" s="258"/>
      <c r="T322" s="25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0" t="s">
        <v>142</v>
      </c>
      <c r="AU322" s="260" t="s">
        <v>140</v>
      </c>
      <c r="AV322" s="13" t="s">
        <v>140</v>
      </c>
      <c r="AW322" s="13" t="s">
        <v>30</v>
      </c>
      <c r="AX322" s="13" t="s">
        <v>81</v>
      </c>
      <c r="AY322" s="260" t="s">
        <v>132</v>
      </c>
    </row>
    <row r="323" s="2" customFormat="1" ht="16.5" customHeight="1">
      <c r="A323" s="37"/>
      <c r="B323" s="38"/>
      <c r="C323" s="272" t="s">
        <v>690</v>
      </c>
      <c r="D323" s="272" t="s">
        <v>227</v>
      </c>
      <c r="E323" s="273" t="s">
        <v>1018</v>
      </c>
      <c r="F323" s="274" t="s">
        <v>1019</v>
      </c>
      <c r="G323" s="275" t="s">
        <v>151</v>
      </c>
      <c r="H323" s="276">
        <v>78.968000000000004</v>
      </c>
      <c r="I323" s="277"/>
      <c r="J323" s="278">
        <f>ROUND(I323*H323,2)</f>
        <v>0</v>
      </c>
      <c r="K323" s="279"/>
      <c r="L323" s="280"/>
      <c r="M323" s="281" t="s">
        <v>1</v>
      </c>
      <c r="N323" s="282" t="s">
        <v>39</v>
      </c>
      <c r="O323" s="90"/>
      <c r="P323" s="245">
        <f>O323*H323</f>
        <v>0</v>
      </c>
      <c r="Q323" s="245">
        <v>0</v>
      </c>
      <c r="R323" s="245">
        <f>Q323*H323</f>
        <v>0</v>
      </c>
      <c r="S323" s="245">
        <v>0</v>
      </c>
      <c r="T323" s="24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7" t="s">
        <v>296</v>
      </c>
      <c r="AT323" s="247" t="s">
        <v>227</v>
      </c>
      <c r="AU323" s="247" t="s">
        <v>140</v>
      </c>
      <c r="AY323" s="16" t="s">
        <v>132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6" t="s">
        <v>140</v>
      </c>
      <c r="BK323" s="248">
        <f>ROUND(I323*H323,2)</f>
        <v>0</v>
      </c>
      <c r="BL323" s="16" t="s">
        <v>222</v>
      </c>
      <c r="BM323" s="247" t="s">
        <v>1260</v>
      </c>
    </row>
    <row r="324" s="13" customFormat="1">
      <c r="A324" s="13"/>
      <c r="B324" s="249"/>
      <c r="C324" s="250"/>
      <c r="D324" s="251" t="s">
        <v>142</v>
      </c>
      <c r="E324" s="250"/>
      <c r="F324" s="253" t="s">
        <v>1021</v>
      </c>
      <c r="G324" s="250"/>
      <c r="H324" s="254">
        <v>78.968000000000004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142</v>
      </c>
      <c r="AU324" s="260" t="s">
        <v>140</v>
      </c>
      <c r="AV324" s="13" t="s">
        <v>140</v>
      </c>
      <c r="AW324" s="13" t="s">
        <v>4</v>
      </c>
      <c r="AX324" s="13" t="s">
        <v>81</v>
      </c>
      <c r="AY324" s="260" t="s">
        <v>132</v>
      </c>
    </row>
    <row r="325" s="2" customFormat="1" ht="21.75" customHeight="1">
      <c r="A325" s="37"/>
      <c r="B325" s="38"/>
      <c r="C325" s="272" t="s">
        <v>694</v>
      </c>
      <c r="D325" s="272" t="s">
        <v>227</v>
      </c>
      <c r="E325" s="273" t="s">
        <v>1023</v>
      </c>
      <c r="F325" s="274" t="s">
        <v>1024</v>
      </c>
      <c r="G325" s="275" t="s">
        <v>260</v>
      </c>
      <c r="H325" s="276">
        <v>63</v>
      </c>
      <c r="I325" s="277"/>
      <c r="J325" s="278">
        <f>ROUND(I325*H325,2)</f>
        <v>0</v>
      </c>
      <c r="K325" s="279"/>
      <c r="L325" s="280"/>
      <c r="M325" s="281" t="s">
        <v>1</v>
      </c>
      <c r="N325" s="282" t="s">
        <v>39</v>
      </c>
      <c r="O325" s="90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7" t="s">
        <v>296</v>
      </c>
      <c r="AT325" s="247" t="s">
        <v>227</v>
      </c>
      <c r="AU325" s="247" t="s">
        <v>140</v>
      </c>
      <c r="AY325" s="16" t="s">
        <v>132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6" t="s">
        <v>140</v>
      </c>
      <c r="BK325" s="248">
        <f>ROUND(I325*H325,2)</f>
        <v>0</v>
      </c>
      <c r="BL325" s="16" t="s">
        <v>222</v>
      </c>
      <c r="BM325" s="247" t="s">
        <v>1261</v>
      </c>
    </row>
    <row r="326" s="13" customFormat="1">
      <c r="A326" s="13"/>
      <c r="B326" s="249"/>
      <c r="C326" s="250"/>
      <c r="D326" s="251" t="s">
        <v>142</v>
      </c>
      <c r="E326" s="250"/>
      <c r="F326" s="253" t="s">
        <v>1026</v>
      </c>
      <c r="G326" s="250"/>
      <c r="H326" s="254">
        <v>63</v>
      </c>
      <c r="I326" s="255"/>
      <c r="J326" s="250"/>
      <c r="K326" s="250"/>
      <c r="L326" s="256"/>
      <c r="M326" s="257"/>
      <c r="N326" s="258"/>
      <c r="O326" s="258"/>
      <c r="P326" s="258"/>
      <c r="Q326" s="258"/>
      <c r="R326" s="258"/>
      <c r="S326" s="258"/>
      <c r="T326" s="25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0" t="s">
        <v>142</v>
      </c>
      <c r="AU326" s="260" t="s">
        <v>140</v>
      </c>
      <c r="AV326" s="13" t="s">
        <v>140</v>
      </c>
      <c r="AW326" s="13" t="s">
        <v>4</v>
      </c>
      <c r="AX326" s="13" t="s">
        <v>81</v>
      </c>
      <c r="AY326" s="260" t="s">
        <v>132</v>
      </c>
    </row>
    <row r="327" s="2" customFormat="1" ht="21.75" customHeight="1">
      <c r="A327" s="37"/>
      <c r="B327" s="38"/>
      <c r="C327" s="235" t="s">
        <v>698</v>
      </c>
      <c r="D327" s="235" t="s">
        <v>135</v>
      </c>
      <c r="E327" s="236" t="s">
        <v>1028</v>
      </c>
      <c r="F327" s="237" t="s">
        <v>1029</v>
      </c>
      <c r="G327" s="238" t="s">
        <v>151</v>
      </c>
      <c r="H327" s="239">
        <v>297.89499999999998</v>
      </c>
      <c r="I327" s="240"/>
      <c r="J327" s="241">
        <f>ROUND(I327*H327,2)</f>
        <v>0</v>
      </c>
      <c r="K327" s="242"/>
      <c r="L327" s="43"/>
      <c r="M327" s="243" t="s">
        <v>1</v>
      </c>
      <c r="N327" s="244" t="s">
        <v>39</v>
      </c>
      <c r="O327" s="90"/>
      <c r="P327" s="245">
        <f>O327*H327</f>
        <v>0</v>
      </c>
      <c r="Q327" s="245">
        <v>0.00020000000000000001</v>
      </c>
      <c r="R327" s="245">
        <f>Q327*H327</f>
        <v>0.059579</v>
      </c>
      <c r="S327" s="245">
        <v>0</v>
      </c>
      <c r="T327" s="24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7" t="s">
        <v>222</v>
      </c>
      <c r="AT327" s="247" t="s">
        <v>135</v>
      </c>
      <c r="AU327" s="247" t="s">
        <v>140</v>
      </c>
      <c r="AY327" s="16" t="s">
        <v>132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6" t="s">
        <v>140</v>
      </c>
      <c r="BK327" s="248">
        <f>ROUND(I327*H327,2)</f>
        <v>0</v>
      </c>
      <c r="BL327" s="16" t="s">
        <v>222</v>
      </c>
      <c r="BM327" s="247" t="s">
        <v>1262</v>
      </c>
    </row>
    <row r="328" s="13" customFormat="1">
      <c r="A328" s="13"/>
      <c r="B328" s="249"/>
      <c r="C328" s="250"/>
      <c r="D328" s="251" t="s">
        <v>142</v>
      </c>
      <c r="E328" s="252" t="s">
        <v>1</v>
      </c>
      <c r="F328" s="253" t="s">
        <v>1001</v>
      </c>
      <c r="G328" s="250"/>
      <c r="H328" s="254">
        <v>77.230000000000004</v>
      </c>
      <c r="I328" s="255"/>
      <c r="J328" s="250"/>
      <c r="K328" s="250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142</v>
      </c>
      <c r="AU328" s="260" t="s">
        <v>140</v>
      </c>
      <c r="AV328" s="13" t="s">
        <v>140</v>
      </c>
      <c r="AW328" s="13" t="s">
        <v>30</v>
      </c>
      <c r="AX328" s="13" t="s">
        <v>73</v>
      </c>
      <c r="AY328" s="260" t="s">
        <v>132</v>
      </c>
    </row>
    <row r="329" s="13" customFormat="1">
      <c r="A329" s="13"/>
      <c r="B329" s="249"/>
      <c r="C329" s="250"/>
      <c r="D329" s="251" t="s">
        <v>142</v>
      </c>
      <c r="E329" s="252" t="s">
        <v>1</v>
      </c>
      <c r="F329" s="253" t="s">
        <v>1002</v>
      </c>
      <c r="G329" s="250"/>
      <c r="H329" s="254">
        <v>76.185000000000002</v>
      </c>
      <c r="I329" s="255"/>
      <c r="J329" s="250"/>
      <c r="K329" s="250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142</v>
      </c>
      <c r="AU329" s="260" t="s">
        <v>140</v>
      </c>
      <c r="AV329" s="13" t="s">
        <v>140</v>
      </c>
      <c r="AW329" s="13" t="s">
        <v>30</v>
      </c>
      <c r="AX329" s="13" t="s">
        <v>73</v>
      </c>
      <c r="AY329" s="260" t="s">
        <v>132</v>
      </c>
    </row>
    <row r="330" s="13" customFormat="1">
      <c r="A330" s="13"/>
      <c r="B330" s="249"/>
      <c r="C330" s="250"/>
      <c r="D330" s="251" t="s">
        <v>142</v>
      </c>
      <c r="E330" s="252" t="s">
        <v>1</v>
      </c>
      <c r="F330" s="253" t="s">
        <v>1003</v>
      </c>
      <c r="G330" s="250"/>
      <c r="H330" s="254">
        <v>40.899999999999999</v>
      </c>
      <c r="I330" s="255"/>
      <c r="J330" s="250"/>
      <c r="K330" s="250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142</v>
      </c>
      <c r="AU330" s="260" t="s">
        <v>140</v>
      </c>
      <c r="AV330" s="13" t="s">
        <v>140</v>
      </c>
      <c r="AW330" s="13" t="s">
        <v>30</v>
      </c>
      <c r="AX330" s="13" t="s">
        <v>73</v>
      </c>
      <c r="AY330" s="260" t="s">
        <v>132</v>
      </c>
    </row>
    <row r="331" s="13" customFormat="1">
      <c r="A331" s="13"/>
      <c r="B331" s="249"/>
      <c r="C331" s="250"/>
      <c r="D331" s="251" t="s">
        <v>142</v>
      </c>
      <c r="E331" s="252" t="s">
        <v>1</v>
      </c>
      <c r="F331" s="253" t="s">
        <v>1004</v>
      </c>
      <c r="G331" s="250"/>
      <c r="H331" s="254">
        <v>59.659999999999997</v>
      </c>
      <c r="I331" s="255"/>
      <c r="J331" s="250"/>
      <c r="K331" s="250"/>
      <c r="L331" s="256"/>
      <c r="M331" s="257"/>
      <c r="N331" s="258"/>
      <c r="O331" s="258"/>
      <c r="P331" s="258"/>
      <c r="Q331" s="258"/>
      <c r="R331" s="258"/>
      <c r="S331" s="258"/>
      <c r="T331" s="25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0" t="s">
        <v>142</v>
      </c>
      <c r="AU331" s="260" t="s">
        <v>140</v>
      </c>
      <c r="AV331" s="13" t="s">
        <v>140</v>
      </c>
      <c r="AW331" s="13" t="s">
        <v>30</v>
      </c>
      <c r="AX331" s="13" t="s">
        <v>73</v>
      </c>
      <c r="AY331" s="260" t="s">
        <v>132</v>
      </c>
    </row>
    <row r="332" s="13" customFormat="1">
      <c r="A332" s="13"/>
      <c r="B332" s="249"/>
      <c r="C332" s="250"/>
      <c r="D332" s="251" t="s">
        <v>142</v>
      </c>
      <c r="E332" s="252" t="s">
        <v>1</v>
      </c>
      <c r="F332" s="253" t="s">
        <v>1005</v>
      </c>
      <c r="G332" s="250"/>
      <c r="H332" s="254">
        <v>12.02</v>
      </c>
      <c r="I332" s="255"/>
      <c r="J332" s="250"/>
      <c r="K332" s="250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142</v>
      </c>
      <c r="AU332" s="260" t="s">
        <v>140</v>
      </c>
      <c r="AV332" s="13" t="s">
        <v>140</v>
      </c>
      <c r="AW332" s="13" t="s">
        <v>30</v>
      </c>
      <c r="AX332" s="13" t="s">
        <v>73</v>
      </c>
      <c r="AY332" s="260" t="s">
        <v>132</v>
      </c>
    </row>
    <row r="333" s="13" customFormat="1">
      <c r="A333" s="13"/>
      <c r="B333" s="249"/>
      <c r="C333" s="250"/>
      <c r="D333" s="251" t="s">
        <v>142</v>
      </c>
      <c r="E333" s="252" t="s">
        <v>1</v>
      </c>
      <c r="F333" s="253" t="s">
        <v>1006</v>
      </c>
      <c r="G333" s="250"/>
      <c r="H333" s="254">
        <v>13.050000000000001</v>
      </c>
      <c r="I333" s="255"/>
      <c r="J333" s="250"/>
      <c r="K333" s="250"/>
      <c r="L333" s="256"/>
      <c r="M333" s="257"/>
      <c r="N333" s="258"/>
      <c r="O333" s="258"/>
      <c r="P333" s="258"/>
      <c r="Q333" s="258"/>
      <c r="R333" s="258"/>
      <c r="S333" s="258"/>
      <c r="T333" s="25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0" t="s">
        <v>142</v>
      </c>
      <c r="AU333" s="260" t="s">
        <v>140</v>
      </c>
      <c r="AV333" s="13" t="s">
        <v>140</v>
      </c>
      <c r="AW333" s="13" t="s">
        <v>30</v>
      </c>
      <c r="AX333" s="13" t="s">
        <v>73</v>
      </c>
      <c r="AY333" s="260" t="s">
        <v>132</v>
      </c>
    </row>
    <row r="334" s="13" customFormat="1">
      <c r="A334" s="13"/>
      <c r="B334" s="249"/>
      <c r="C334" s="250"/>
      <c r="D334" s="251" t="s">
        <v>142</v>
      </c>
      <c r="E334" s="252" t="s">
        <v>1</v>
      </c>
      <c r="F334" s="253" t="s">
        <v>1007</v>
      </c>
      <c r="G334" s="250"/>
      <c r="H334" s="254">
        <v>18.850000000000001</v>
      </c>
      <c r="I334" s="255"/>
      <c r="J334" s="250"/>
      <c r="K334" s="250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142</v>
      </c>
      <c r="AU334" s="260" t="s">
        <v>140</v>
      </c>
      <c r="AV334" s="13" t="s">
        <v>140</v>
      </c>
      <c r="AW334" s="13" t="s">
        <v>30</v>
      </c>
      <c r="AX334" s="13" t="s">
        <v>73</v>
      </c>
      <c r="AY334" s="260" t="s">
        <v>132</v>
      </c>
    </row>
    <row r="335" s="14" customFormat="1">
      <c r="A335" s="14"/>
      <c r="B335" s="261"/>
      <c r="C335" s="262"/>
      <c r="D335" s="251" t="s">
        <v>142</v>
      </c>
      <c r="E335" s="263" t="s">
        <v>1</v>
      </c>
      <c r="F335" s="264" t="s">
        <v>177</v>
      </c>
      <c r="G335" s="262"/>
      <c r="H335" s="265">
        <v>297.89500000000004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142</v>
      </c>
      <c r="AU335" s="271" t="s">
        <v>140</v>
      </c>
      <c r="AV335" s="14" t="s">
        <v>139</v>
      </c>
      <c r="AW335" s="14" t="s">
        <v>30</v>
      </c>
      <c r="AX335" s="14" t="s">
        <v>81</v>
      </c>
      <c r="AY335" s="271" t="s">
        <v>132</v>
      </c>
    </row>
    <row r="336" s="2" customFormat="1" ht="21.75" customHeight="1">
      <c r="A336" s="37"/>
      <c r="B336" s="38"/>
      <c r="C336" s="235" t="s">
        <v>702</v>
      </c>
      <c r="D336" s="235" t="s">
        <v>135</v>
      </c>
      <c r="E336" s="236" t="s">
        <v>1032</v>
      </c>
      <c r="F336" s="237" t="s">
        <v>1033</v>
      </c>
      <c r="G336" s="238" t="s">
        <v>151</v>
      </c>
      <c r="H336" s="239">
        <v>297.89499999999998</v>
      </c>
      <c r="I336" s="240"/>
      <c r="J336" s="241">
        <f>ROUND(I336*H336,2)</f>
        <v>0</v>
      </c>
      <c r="K336" s="242"/>
      <c r="L336" s="43"/>
      <c r="M336" s="243" t="s">
        <v>1</v>
      </c>
      <c r="N336" s="244" t="s">
        <v>39</v>
      </c>
      <c r="O336" s="90"/>
      <c r="P336" s="245">
        <f>O336*H336</f>
        <v>0</v>
      </c>
      <c r="Q336" s="245">
        <v>0.00029</v>
      </c>
      <c r="R336" s="245">
        <f>Q336*H336</f>
        <v>0.086389549999999996</v>
      </c>
      <c r="S336" s="245">
        <v>0</v>
      </c>
      <c r="T336" s="24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7" t="s">
        <v>222</v>
      </c>
      <c r="AT336" s="247" t="s">
        <v>135</v>
      </c>
      <c r="AU336" s="247" t="s">
        <v>140</v>
      </c>
      <c r="AY336" s="16" t="s">
        <v>132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6" t="s">
        <v>140</v>
      </c>
      <c r="BK336" s="248">
        <f>ROUND(I336*H336,2)</f>
        <v>0</v>
      </c>
      <c r="BL336" s="16" t="s">
        <v>222</v>
      </c>
      <c r="BM336" s="247" t="s">
        <v>1263</v>
      </c>
    </row>
    <row r="337" s="12" customFormat="1" ht="25.92" customHeight="1">
      <c r="A337" s="12"/>
      <c r="B337" s="219"/>
      <c r="C337" s="220"/>
      <c r="D337" s="221" t="s">
        <v>72</v>
      </c>
      <c r="E337" s="222" t="s">
        <v>227</v>
      </c>
      <c r="F337" s="222" t="s">
        <v>1035</v>
      </c>
      <c r="G337" s="220"/>
      <c r="H337" s="220"/>
      <c r="I337" s="223"/>
      <c r="J337" s="224">
        <f>BK337</f>
        <v>0</v>
      </c>
      <c r="K337" s="220"/>
      <c r="L337" s="225"/>
      <c r="M337" s="226"/>
      <c r="N337" s="227"/>
      <c r="O337" s="227"/>
      <c r="P337" s="228">
        <f>P338</f>
        <v>0</v>
      </c>
      <c r="Q337" s="227"/>
      <c r="R337" s="228">
        <f>R338</f>
        <v>0</v>
      </c>
      <c r="S337" s="227"/>
      <c r="T337" s="229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30" t="s">
        <v>133</v>
      </c>
      <c r="AT337" s="231" t="s">
        <v>72</v>
      </c>
      <c r="AU337" s="231" t="s">
        <v>73</v>
      </c>
      <c r="AY337" s="230" t="s">
        <v>132</v>
      </c>
      <c r="BK337" s="232">
        <f>BK338</f>
        <v>0</v>
      </c>
    </row>
    <row r="338" s="12" customFormat="1" ht="22.8" customHeight="1">
      <c r="A338" s="12"/>
      <c r="B338" s="219"/>
      <c r="C338" s="220"/>
      <c r="D338" s="221" t="s">
        <v>72</v>
      </c>
      <c r="E338" s="233" t="s">
        <v>1036</v>
      </c>
      <c r="F338" s="233" t="s">
        <v>1037</v>
      </c>
      <c r="G338" s="220"/>
      <c r="H338" s="220"/>
      <c r="I338" s="223"/>
      <c r="J338" s="234">
        <f>BK338</f>
        <v>0</v>
      </c>
      <c r="K338" s="220"/>
      <c r="L338" s="225"/>
      <c r="M338" s="226"/>
      <c r="N338" s="227"/>
      <c r="O338" s="227"/>
      <c r="P338" s="228">
        <f>SUM(P339:P341)</f>
        <v>0</v>
      </c>
      <c r="Q338" s="227"/>
      <c r="R338" s="228">
        <f>SUM(R339:R341)</f>
        <v>0</v>
      </c>
      <c r="S338" s="227"/>
      <c r="T338" s="229">
        <f>SUM(T339:T341)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0" t="s">
        <v>133</v>
      </c>
      <c r="AT338" s="231" t="s">
        <v>72</v>
      </c>
      <c r="AU338" s="231" t="s">
        <v>81</v>
      </c>
      <c r="AY338" s="230" t="s">
        <v>132</v>
      </c>
      <c r="BK338" s="232">
        <f>SUM(BK339:BK341)</f>
        <v>0</v>
      </c>
    </row>
    <row r="339" s="2" customFormat="1" ht="21.75" customHeight="1">
      <c r="A339" s="37"/>
      <c r="B339" s="38"/>
      <c r="C339" s="235" t="s">
        <v>706</v>
      </c>
      <c r="D339" s="235" t="s">
        <v>135</v>
      </c>
      <c r="E339" s="236" t="s">
        <v>1039</v>
      </c>
      <c r="F339" s="237" t="s">
        <v>1040</v>
      </c>
      <c r="G339" s="238" t="s">
        <v>138</v>
      </c>
      <c r="H339" s="239">
        <v>1</v>
      </c>
      <c r="I339" s="240"/>
      <c r="J339" s="241">
        <f>ROUND(I339*H339,2)</f>
        <v>0</v>
      </c>
      <c r="K339" s="242"/>
      <c r="L339" s="43"/>
      <c r="M339" s="243" t="s">
        <v>1</v>
      </c>
      <c r="N339" s="244" t="s">
        <v>39</v>
      </c>
      <c r="O339" s="90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7" t="s">
        <v>443</v>
      </c>
      <c r="AT339" s="247" t="s">
        <v>135</v>
      </c>
      <c r="AU339" s="247" t="s">
        <v>140</v>
      </c>
      <c r="AY339" s="16" t="s">
        <v>132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6" t="s">
        <v>140</v>
      </c>
      <c r="BK339" s="248">
        <f>ROUND(I339*H339,2)</f>
        <v>0</v>
      </c>
      <c r="BL339" s="16" t="s">
        <v>443</v>
      </c>
      <c r="BM339" s="247" t="s">
        <v>1264</v>
      </c>
    </row>
    <row r="340" s="2" customFormat="1" ht="16.5" customHeight="1">
      <c r="A340" s="37"/>
      <c r="B340" s="38"/>
      <c r="C340" s="272" t="s">
        <v>710</v>
      </c>
      <c r="D340" s="272" t="s">
        <v>227</v>
      </c>
      <c r="E340" s="273" t="s">
        <v>1043</v>
      </c>
      <c r="F340" s="274" t="s">
        <v>1044</v>
      </c>
      <c r="G340" s="275" t="s">
        <v>138</v>
      </c>
      <c r="H340" s="276">
        <v>1</v>
      </c>
      <c r="I340" s="277"/>
      <c r="J340" s="278">
        <f>ROUND(I340*H340,2)</f>
        <v>0</v>
      </c>
      <c r="K340" s="279"/>
      <c r="L340" s="280"/>
      <c r="M340" s="281" t="s">
        <v>1</v>
      </c>
      <c r="N340" s="282" t="s">
        <v>39</v>
      </c>
      <c r="O340" s="90"/>
      <c r="P340" s="245">
        <f>O340*H340</f>
        <v>0</v>
      </c>
      <c r="Q340" s="245">
        <v>0</v>
      </c>
      <c r="R340" s="245">
        <f>Q340*H340</f>
        <v>0</v>
      </c>
      <c r="S340" s="245">
        <v>0</v>
      </c>
      <c r="T340" s="24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7" t="s">
        <v>1045</v>
      </c>
      <c r="AT340" s="247" t="s">
        <v>227</v>
      </c>
      <c r="AU340" s="247" t="s">
        <v>140</v>
      </c>
      <c r="AY340" s="16" t="s">
        <v>132</v>
      </c>
      <c r="BE340" s="248">
        <f>IF(N340="základní",J340,0)</f>
        <v>0</v>
      </c>
      <c r="BF340" s="248">
        <f>IF(N340="snížená",J340,0)</f>
        <v>0</v>
      </c>
      <c r="BG340" s="248">
        <f>IF(N340="zákl. přenesená",J340,0)</f>
        <v>0</v>
      </c>
      <c r="BH340" s="248">
        <f>IF(N340="sníž. přenesená",J340,0)</f>
        <v>0</v>
      </c>
      <c r="BI340" s="248">
        <f>IF(N340="nulová",J340,0)</f>
        <v>0</v>
      </c>
      <c r="BJ340" s="16" t="s">
        <v>140</v>
      </c>
      <c r="BK340" s="248">
        <f>ROUND(I340*H340,2)</f>
        <v>0</v>
      </c>
      <c r="BL340" s="16" t="s">
        <v>443</v>
      </c>
      <c r="BM340" s="247" t="s">
        <v>1265</v>
      </c>
    </row>
    <row r="341" s="2" customFormat="1" ht="16.5" customHeight="1">
      <c r="A341" s="37"/>
      <c r="B341" s="38"/>
      <c r="C341" s="235" t="s">
        <v>714</v>
      </c>
      <c r="D341" s="235" t="s">
        <v>135</v>
      </c>
      <c r="E341" s="236" t="s">
        <v>1048</v>
      </c>
      <c r="F341" s="237" t="s">
        <v>1049</v>
      </c>
      <c r="G341" s="238" t="s">
        <v>356</v>
      </c>
      <c r="H341" s="239">
        <v>1</v>
      </c>
      <c r="I341" s="240"/>
      <c r="J341" s="241">
        <f>ROUND(I341*H341,2)</f>
        <v>0</v>
      </c>
      <c r="K341" s="242"/>
      <c r="L341" s="43"/>
      <c r="M341" s="284" t="s">
        <v>1</v>
      </c>
      <c r="N341" s="285" t="s">
        <v>39</v>
      </c>
      <c r="O341" s="286"/>
      <c r="P341" s="287">
        <f>O341*H341</f>
        <v>0</v>
      </c>
      <c r="Q341" s="287">
        <v>0</v>
      </c>
      <c r="R341" s="287">
        <f>Q341*H341</f>
        <v>0</v>
      </c>
      <c r="S341" s="287">
        <v>0</v>
      </c>
      <c r="T341" s="288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47" t="s">
        <v>443</v>
      </c>
      <c r="AT341" s="247" t="s">
        <v>135</v>
      </c>
      <c r="AU341" s="247" t="s">
        <v>140</v>
      </c>
      <c r="AY341" s="16" t="s">
        <v>132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6" t="s">
        <v>140</v>
      </c>
      <c r="BK341" s="248">
        <f>ROUND(I341*H341,2)</f>
        <v>0</v>
      </c>
      <c r="BL341" s="16" t="s">
        <v>443</v>
      </c>
      <c r="BM341" s="247" t="s">
        <v>1266</v>
      </c>
    </row>
    <row r="342" s="2" customFormat="1" ht="6.96" customHeight="1">
      <c r="A342" s="37"/>
      <c r="B342" s="65"/>
      <c r="C342" s="66"/>
      <c r="D342" s="66"/>
      <c r="E342" s="66"/>
      <c r="F342" s="66"/>
      <c r="G342" s="66"/>
      <c r="H342" s="66"/>
      <c r="I342" s="182"/>
      <c r="J342" s="66"/>
      <c r="K342" s="66"/>
      <c r="L342" s="43"/>
      <c r="M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</row>
  </sheetData>
  <sheetProtection sheet="1" autoFilter="0" formatColumns="0" formatRows="0" objects="1" scenarios="1" spinCount="100000" saltValue="zjjLWa5eBK/1Am7iHKeKgqYTRODRmvZc0kgXW2mkA8DXm67oedrx3r3Bebgae9VjD6VUYZJoiToQdPaG1KSlNA==" hashValue="4zEiZFNanUkB7DAU6T1LcFB/JEKsLEi3n/DN2dULOUakoAtfeLw97Zamv8i/fWTv2ZLXzI1ZQ2B+GeOAi/LY/w==" algorithmName="SHA-512" password="CC35"/>
  <autoFilter ref="C135:K341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Gřundělová Marie</dc:creator>
  <cp:lastModifiedBy>Gřundělová Marie</cp:lastModifiedBy>
  <dcterms:created xsi:type="dcterms:W3CDTF">2020-02-17T06:48:43Z</dcterms:created>
  <dcterms:modified xsi:type="dcterms:W3CDTF">2020-02-17T06:48:48Z</dcterms:modified>
</cp:coreProperties>
</file>